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kaiougakuin-my.sharepoint.com/personal/ri-nagai_kaiougakuin_onmicrosoft_com/Documents/デスクトップ/250619_実態調査/HPアップ用/"/>
    </mc:Choice>
  </mc:AlternateContent>
  <xr:revisionPtr revIDLastSave="1387" documentId="8_{23BACAEC-542B-4F0A-8008-876FB27897DE}" xr6:coauthVersionLast="47" xr6:coauthVersionMax="47" xr10:uidLastSave="{890457FF-00F5-4494-ABDE-2FEF758FBB4B}"/>
  <bookViews>
    <workbookView xWindow="-120" yWindow="-120" windowWidth="29040" windowHeight="15720" xr2:uid="{8E5FE4C2-0EBF-4A32-A977-4816CA7E7340}"/>
  </bookViews>
  <sheets>
    <sheet name="質問票 全10頁" sheetId="1" r:id="rId1"/>
    <sheet name="法人名" sheetId="19" state="hidden" r:id="rId2"/>
    <sheet name="学校名" sheetId="18" state="hidden" r:id="rId3"/>
    <sheet name="全国通信制高校" sheetId="22" state="hidden" r:id="rId4"/>
  </sheets>
  <definedNames>
    <definedName name="_xlnm._FilterDatabase" localSheetId="3" hidden="1">全国通信制高校!$A$1:$O$299</definedName>
    <definedName name="_xlnm.Print_Area" localSheetId="0">'質問票 全10頁'!$A$1:$AH$543</definedName>
    <definedName name="愛知県" localSheetId="1">法人名!$W$2:$W$20</definedName>
    <definedName name="愛知県">学校名!$W$2:$W$20</definedName>
    <definedName name="愛媛県" localSheetId="1">法人名!$AL$2:$AL$20</definedName>
    <definedName name="愛媛県">学校名!$AL$2:$AL$20</definedName>
    <definedName name="茨城県" localSheetId="1">法人名!$H$2:$H$20</definedName>
    <definedName name="茨城県">学校名!$H$2:$H$20</definedName>
    <definedName name="岡山県" localSheetId="1">法人名!$AG$2:$AG$20</definedName>
    <definedName name="岡山県">学校名!$AG$2:$AG$20</definedName>
    <definedName name="沖縄県" localSheetId="1">法人名!$AU$2:$AU$20</definedName>
    <definedName name="沖縄県">学校名!$AU$2:$AU$20</definedName>
    <definedName name="岩手県" localSheetId="1">法人名!$C$2:$C$20</definedName>
    <definedName name="岩手県">学校名!$C$2:$C$20</definedName>
    <definedName name="岐阜県" localSheetId="1">法人名!$U$2:$U$20</definedName>
    <definedName name="岐阜県">学校名!$U$2:$U$20</definedName>
    <definedName name="宮崎県" localSheetId="1">法人名!$AS$2:$AS$20</definedName>
    <definedName name="宮崎県">学校名!$AS$2:$AS$20</definedName>
    <definedName name="宮城県" localSheetId="1">法人名!$D$2:$D$20</definedName>
    <definedName name="宮城県">学校名!$D$2:$D$20</definedName>
    <definedName name="京都府" localSheetId="1">法人名!$Z$2:$Z$20</definedName>
    <definedName name="京都府">学校名!$Z$2:$Z$20</definedName>
    <definedName name="熊本県" localSheetId="1">法人名!$AQ$2:$AQ$20</definedName>
    <definedName name="熊本県">学校名!$AQ$2:$AQ$20</definedName>
    <definedName name="群馬県" localSheetId="1">法人名!$J$2:$J$20</definedName>
    <definedName name="群馬県">学校名!$J$2:$J$20</definedName>
    <definedName name="広島県" localSheetId="1">法人名!$AH$2:$AH$20</definedName>
    <definedName name="広島県">学校名!$AH$2:$AH$20</definedName>
    <definedName name="香川県" localSheetId="1">法人名!$AK$2:$AK$20</definedName>
    <definedName name="香川県">学校名!$AK$2:$AK$20</definedName>
    <definedName name="高知県" localSheetId="1">法人名!$AM$2:$AM$20</definedName>
    <definedName name="高知県">学校名!$AM$2:$AM$20</definedName>
    <definedName name="佐賀県" localSheetId="1">法人名!$AO$2:$AO$20</definedName>
    <definedName name="佐賀県">学校名!$AO$2:$AO$20</definedName>
    <definedName name="埼玉県" localSheetId="1">法人名!$K$2:$K$20</definedName>
    <definedName name="埼玉県">学校名!$K$2:$K$20</definedName>
    <definedName name="三重県" localSheetId="1">法人名!$X$2:$X$20</definedName>
    <definedName name="三重県">学校名!$X$2:$X$20</definedName>
    <definedName name="山形県" localSheetId="1">法人名!$F$2:$F$20</definedName>
    <definedName name="山形県">学校名!$F$2:$F$20</definedName>
    <definedName name="山口県" localSheetId="1">法人名!$AI$2:$AI$20</definedName>
    <definedName name="山口県">学校名!$AI$2:$AI$20</definedName>
    <definedName name="山梨県" localSheetId="1">法人名!$S$2:$S$20</definedName>
    <definedName name="山梨県">学校名!$S$2:$S$20</definedName>
    <definedName name="滋賀県" localSheetId="1">法人名!$Y$2:$Y$20</definedName>
    <definedName name="滋賀県">学校名!$Y$2:$Y$20</definedName>
    <definedName name="鹿児島県" localSheetId="1">法人名!$AT$2:$AT$20</definedName>
    <definedName name="鹿児島県">学校名!$AT$2:$AT$20</definedName>
    <definedName name="秋田県" localSheetId="1">法人名!$E$2:$E$20</definedName>
    <definedName name="秋田県">学校名!$E$2:$E$20</definedName>
    <definedName name="新潟県" localSheetId="1">法人名!$O$2:$O$20</definedName>
    <definedName name="新潟県">学校名!$O$2:$O$20</definedName>
    <definedName name="神奈川県" localSheetId="1">法人名!$N$2:$N$20</definedName>
    <definedName name="神奈川県">学校名!$N$2:$N$20</definedName>
    <definedName name="青森県" localSheetId="1">法人名!$B$2:$B$20</definedName>
    <definedName name="青森県">学校名!$B$2:$B$20</definedName>
    <definedName name="静岡県" localSheetId="1">法人名!$V$2:$V$20</definedName>
    <definedName name="静岡県">学校名!$V$2:$V$20</definedName>
    <definedName name="石川県" localSheetId="1">法人名!$Q$2:$Q$20</definedName>
    <definedName name="石川県">学校名!$Q$2:$Q$20</definedName>
    <definedName name="千葉県" localSheetId="1">法人名!$L$2:$L$20</definedName>
    <definedName name="千葉県">学校名!$L$2:$L$20</definedName>
    <definedName name="大阪府" localSheetId="1">法人名!$AA$2:$AA$20</definedName>
    <definedName name="大阪府">学校名!$AA$2:$AA$20</definedName>
    <definedName name="大分県" localSheetId="1">法人名!$AR$2:$AR$20</definedName>
    <definedName name="大分県">学校名!$AR$2:$AR$20</definedName>
    <definedName name="長崎県" localSheetId="1">法人名!$AP$2:$AP$20</definedName>
    <definedName name="長崎県">学校名!$AP$2:$AP$20</definedName>
    <definedName name="長野県" localSheetId="1">法人名!$T$2:$T$20</definedName>
    <definedName name="長野県">学校名!$T$2:$T$20</definedName>
    <definedName name="鳥取県" localSheetId="1">法人名!$AE$2:$AE$20</definedName>
    <definedName name="鳥取県">学校名!$AE$2:$AE$20</definedName>
    <definedName name="島根県" localSheetId="1">法人名!$AF$2:$AF$20</definedName>
    <definedName name="島根県">学校名!$AF$2:$AF$20</definedName>
    <definedName name="東京都" localSheetId="1">法人名!$M$2:$M$20</definedName>
    <definedName name="東京都">学校名!$M$2:$M$20</definedName>
    <definedName name="徳島県" localSheetId="1">法人名!$AJ$2:$AJ$20</definedName>
    <definedName name="徳島県">学校名!$AJ$2:$AJ$20</definedName>
    <definedName name="栃木県" localSheetId="1">法人名!$I$2:$I$20</definedName>
    <definedName name="栃木県">学校名!$I$2:$I$20</definedName>
    <definedName name="奈良県" localSheetId="1">法人名!$AC$2:$AC$20</definedName>
    <definedName name="奈良県">学校名!$AC$2:$AC$20</definedName>
    <definedName name="富山県" localSheetId="1">法人名!$P$2:$P$20</definedName>
    <definedName name="富山県">学校名!$P$2:$P$20</definedName>
    <definedName name="福井県" localSheetId="1">法人名!$R$2:$R$20</definedName>
    <definedName name="福井県">学校名!$R$2:$R$20</definedName>
    <definedName name="福岡県" localSheetId="1">法人名!$AN$2:$AN$20</definedName>
    <definedName name="福岡県">学校名!$AN$2:$AN$20</definedName>
    <definedName name="福島県" localSheetId="1">法人名!$G$2:$G$20</definedName>
    <definedName name="福島県">学校名!$G$2:$G$20</definedName>
    <definedName name="兵庫県" localSheetId="1">法人名!$AB$2:$AB$20</definedName>
    <definedName name="兵庫県">学校名!$AB$2:$AB$20</definedName>
    <definedName name="北海道" localSheetId="1">法人名!$A$2:$A$20</definedName>
    <definedName name="北海道">学校名!$A$2:$A$20</definedName>
    <definedName name="和歌山県" localSheetId="1">法人名!$AD$2:$AD$20</definedName>
    <definedName name="和歌山県">学校名!$AD$2:$AD$20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13" i="1" l="1"/>
  <c r="K32" i="1"/>
  <c r="AI120" i="1"/>
  <c r="AI117" i="1"/>
  <c r="AI236" i="1"/>
  <c r="H112" i="1"/>
  <c r="AI303" i="1"/>
  <c r="AI320" i="1"/>
  <c r="AI318" i="1"/>
  <c r="AI319" i="1"/>
  <c r="AI301" i="1"/>
  <c r="AI302" i="1"/>
  <c r="AI311" i="1"/>
  <c r="AI279" i="1"/>
  <c r="AI529" i="1"/>
  <c r="AI528" i="1"/>
  <c r="AI527" i="1"/>
  <c r="AI530" i="1"/>
  <c r="AI537" i="1"/>
  <c r="AI536" i="1"/>
  <c r="AI237" i="1"/>
  <c r="AI86" i="1"/>
  <c r="AI31" i="1" l="1"/>
  <c r="AI505" i="1"/>
  <c r="AI494" i="1"/>
  <c r="AI479" i="1"/>
  <c r="AI477" i="1"/>
  <c r="AI469" i="1"/>
  <c r="AI467" i="1"/>
  <c r="AI454" i="1"/>
  <c r="AI291" i="1"/>
  <c r="AI290" i="1"/>
  <c r="AI282" i="1"/>
  <c r="AI283" i="1"/>
  <c r="AI223" i="1"/>
  <c r="X86" i="1" l="1"/>
  <c r="K236" i="1"/>
  <c r="AI148" i="1"/>
  <c r="AI132" i="1"/>
  <c r="X65" i="1"/>
  <c r="AI539" i="1"/>
  <c r="AI538" i="1"/>
  <c r="Y528" i="1"/>
  <c r="Y527" i="1"/>
  <c r="AI520" i="1"/>
  <c r="AI515" i="1"/>
  <c r="AI498" i="1"/>
  <c r="AI497" i="1"/>
  <c r="AE477" i="1"/>
  <c r="S477" i="1"/>
  <c r="AE467" i="1"/>
  <c r="S467" i="1"/>
  <c r="AE459" i="1"/>
  <c r="S459" i="1"/>
  <c r="AE458" i="1"/>
  <c r="S458" i="1"/>
  <c r="AE457" i="1"/>
  <c r="S457" i="1"/>
  <c r="AE456" i="1"/>
  <c r="S456" i="1"/>
  <c r="AE455" i="1"/>
  <c r="S455" i="1"/>
  <c r="AE454" i="1"/>
  <c r="S454" i="1"/>
  <c r="Q292" i="1"/>
  <c r="Q291" i="1"/>
  <c r="X272" i="1"/>
  <c r="AI272" i="1" s="1"/>
  <c r="X265" i="1"/>
  <c r="AI265" i="1" s="1"/>
  <c r="L257" i="1"/>
  <c r="AI243" i="1" s="1"/>
  <c r="Y236" i="1"/>
  <c r="O229" i="1"/>
  <c r="AI229" i="1" s="1"/>
  <c r="AB215" i="1"/>
  <c r="W215" i="1"/>
  <c r="R215" i="1"/>
  <c r="M215" i="1"/>
  <c r="H215" i="1"/>
  <c r="AI84" i="1"/>
  <c r="AB112" i="1"/>
  <c r="R112" i="1"/>
  <c r="H113" i="1" l="1"/>
  <c r="AI107" i="1"/>
  <c r="R113" i="1"/>
  <c r="AI106" i="1"/>
  <c r="AI105" i="1"/>
  <c r="AI168" i="1"/>
  <c r="AA157" i="1"/>
  <c r="Y157" i="1"/>
  <c r="T157" i="1"/>
  <c r="O157" i="1"/>
  <c r="J157" i="1"/>
  <c r="Y143" i="1"/>
  <c r="T143" i="1"/>
  <c r="O143" i="1"/>
  <c r="J143" i="1"/>
  <c r="AI85" i="1"/>
  <c r="X85" i="1"/>
  <c r="X84" i="1"/>
  <c r="AI83" i="1"/>
  <c r="X83" i="1"/>
  <c r="AI71" i="1"/>
  <c r="AI70" i="1"/>
  <c r="AI5" i="1"/>
  <c r="AI7" i="1"/>
  <c r="N167" i="22" l="1"/>
  <c r="AI33" i="1" l="1"/>
  <c r="AI32" i="1"/>
  <c r="AI23" i="1"/>
  <c r="Z32" i="1" l="1"/>
  <c r="N210" i="22"/>
  <c r="N209" i="22"/>
  <c r="N208" i="22"/>
  <c r="N207" i="22"/>
  <c r="N206" i="22"/>
  <c r="N205" i="22"/>
  <c r="N204" i="22"/>
  <c r="N203" i="22"/>
  <c r="N202" i="22"/>
  <c r="N201" i="22"/>
  <c r="N200" i="22"/>
  <c r="N198" i="22"/>
  <c r="N197" i="22"/>
  <c r="N196" i="22"/>
  <c r="N195" i="22"/>
  <c r="N194" i="22"/>
  <c r="N193" i="22"/>
  <c r="N192" i="22"/>
  <c r="N191" i="22"/>
  <c r="N190" i="22"/>
  <c r="N189" i="22"/>
  <c r="N188" i="22"/>
  <c r="N187" i="22"/>
  <c r="N186" i="22"/>
  <c r="N183" i="22"/>
  <c r="N182" i="22"/>
  <c r="N181" i="22"/>
  <c r="N180" i="22"/>
  <c r="N179" i="22"/>
  <c r="N178" i="22"/>
  <c r="N177" i="22"/>
  <c r="N176" i="22"/>
  <c r="N175" i="22"/>
  <c r="N174" i="22"/>
  <c r="N173" i="22"/>
  <c r="N172" i="22"/>
  <c r="N171" i="22"/>
  <c r="N170" i="22"/>
  <c r="N168" i="22"/>
  <c r="N169" i="22"/>
  <c r="N166" i="22"/>
  <c r="N165" i="22"/>
  <c r="N164" i="22"/>
  <c r="N163" i="22"/>
  <c r="N162" i="22"/>
  <c r="N161" i="22"/>
  <c r="N160" i="22"/>
  <c r="N159" i="22"/>
  <c r="N158" i="22"/>
  <c r="N157" i="22"/>
  <c r="N156" i="22"/>
  <c r="N155" i="22"/>
  <c r="N154" i="22"/>
  <c r="N153" i="22"/>
  <c r="N152" i="22"/>
  <c r="N151" i="22"/>
  <c r="N150" i="22"/>
  <c r="N149" i="22"/>
  <c r="N148" i="22"/>
  <c r="N147" i="22"/>
  <c r="N146" i="22"/>
  <c r="N145" i="22"/>
  <c r="N144" i="22"/>
  <c r="N143" i="22"/>
  <c r="N142" i="22"/>
  <c r="N141" i="22"/>
  <c r="N140" i="22"/>
  <c r="N139" i="22"/>
  <c r="N138" i="22"/>
  <c r="N137" i="22"/>
  <c r="N136" i="22"/>
  <c r="N135" i="22"/>
  <c r="N134" i="22"/>
  <c r="N133" i="22"/>
  <c r="N132" i="22"/>
  <c r="N131" i="22"/>
  <c r="N130" i="22"/>
  <c r="N129" i="22"/>
  <c r="N128" i="22"/>
  <c r="N127" i="22"/>
  <c r="N126" i="22"/>
  <c r="N125" i="22"/>
  <c r="N124" i="22"/>
  <c r="N123" i="22"/>
  <c r="N122" i="22"/>
  <c r="N121" i="22"/>
  <c r="N120" i="22"/>
  <c r="N119" i="22"/>
  <c r="N118" i="22"/>
  <c r="N117" i="22"/>
  <c r="N115" i="22"/>
  <c r="N114" i="22"/>
  <c r="N113" i="22"/>
  <c r="N112" i="22"/>
  <c r="N110" i="22"/>
  <c r="N109" i="22"/>
  <c r="N108" i="22"/>
  <c r="N107" i="22"/>
  <c r="N106" i="22"/>
  <c r="N105" i="22"/>
  <c r="N104" i="22"/>
  <c r="N103" i="22"/>
  <c r="N102" i="22"/>
  <c r="N101" i="22"/>
  <c r="N100" i="22"/>
  <c r="N99" i="22"/>
  <c r="N98" i="22"/>
  <c r="N97" i="22"/>
  <c r="N96" i="22"/>
  <c r="N95" i="22"/>
  <c r="N94" i="22"/>
  <c r="N93" i="22"/>
  <c r="N92" i="22"/>
  <c r="N91" i="22"/>
  <c r="N90" i="22"/>
  <c r="N89" i="22"/>
  <c r="N88" i="22"/>
  <c r="N87" i="22"/>
  <c r="N86" i="22"/>
  <c r="N85" i="22"/>
  <c r="N84" i="22"/>
  <c r="N83" i="22"/>
  <c r="N82" i="22"/>
  <c r="N81" i="22"/>
  <c r="N80" i="22"/>
  <c r="N79" i="22"/>
  <c r="N78" i="22"/>
  <c r="N77" i="22"/>
  <c r="N76" i="22"/>
  <c r="N75" i="22"/>
  <c r="N74" i="22"/>
  <c r="N73" i="22"/>
  <c r="N72" i="22"/>
  <c r="N71" i="22"/>
  <c r="N70" i="22"/>
  <c r="N66" i="22"/>
  <c r="N65" i="22"/>
  <c r="N64" i="22"/>
  <c r="N63" i="22"/>
  <c r="N62" i="22"/>
  <c r="N61" i="22"/>
  <c r="N60" i="22"/>
  <c r="N59" i="22"/>
  <c r="N58" i="22"/>
  <c r="N57" i="22"/>
  <c r="N56" i="22"/>
  <c r="N55" i="22"/>
  <c r="N54" i="22"/>
  <c r="N53" i="22"/>
  <c r="N52" i="22"/>
  <c r="N51" i="22"/>
  <c r="N50" i="22"/>
  <c r="N49" i="22"/>
  <c r="N48" i="22"/>
  <c r="N47" i="22"/>
  <c r="N46" i="22"/>
  <c r="N45" i="22"/>
  <c r="N44" i="22"/>
  <c r="N41" i="22"/>
  <c r="N40" i="22"/>
  <c r="N39" i="22"/>
  <c r="N38" i="22"/>
  <c r="N37" i="22"/>
  <c r="N36" i="22"/>
  <c r="N35" i="22"/>
  <c r="N34" i="22"/>
  <c r="N33" i="22"/>
  <c r="N32" i="22"/>
  <c r="N31" i="22"/>
  <c r="N30" i="22"/>
  <c r="N29" i="22"/>
  <c r="N28" i="22"/>
  <c r="N27" i="22"/>
  <c r="N26" i="22"/>
  <c r="N25" i="22"/>
  <c r="N24" i="22"/>
  <c r="N23" i="22"/>
  <c r="N22" i="22"/>
  <c r="N21" i="22"/>
  <c r="N20" i="22"/>
  <c r="N19" i="22"/>
  <c r="N18" i="22"/>
  <c r="N17" i="22"/>
  <c r="N16" i="22"/>
  <c r="N15" i="22"/>
  <c r="N14" i="22"/>
  <c r="N13" i="22"/>
  <c r="N12" i="22"/>
  <c r="N11" i="22"/>
  <c r="N10" i="22"/>
  <c r="N9" i="22"/>
  <c r="N8" i="22"/>
  <c r="N7" i="22"/>
  <c r="N6" i="22"/>
  <c r="N5" i="22"/>
  <c r="N4" i="22"/>
  <c r="N3" i="22"/>
  <c r="N2" i="22"/>
  <c r="K33" i="1"/>
  <c r="Z33" i="1"/>
  <c r="U24" i="1"/>
  <c r="AI10" i="1"/>
  <c r="AA18" i="1"/>
  <c r="AI24" i="1" l="1"/>
  <c r="AI18" i="1"/>
  <c r="U64" i="1" l="1"/>
  <c r="AA19" i="1" l="1"/>
  <c r="AI19" i="1" s="1"/>
  <c r="AA65" i="1" l="1"/>
  <c r="U63" i="1"/>
  <c r="U62" i="1"/>
  <c r="U61" i="1"/>
  <c r="U60" i="1"/>
  <c r="U59" i="1"/>
  <c r="U58" i="1"/>
  <c r="U57" i="1"/>
  <c r="U56" i="1"/>
  <c r="U55" i="1"/>
  <c r="U54" i="1"/>
  <c r="U53" i="1"/>
  <c r="U52" i="1"/>
  <c r="U51" i="1"/>
  <c r="U50" i="1"/>
  <c r="U49" i="1"/>
  <c r="U48" i="1"/>
  <c r="U47" i="1"/>
  <c r="U46" i="1"/>
  <c r="U45" i="1"/>
  <c r="U44" i="1"/>
  <c r="U43" i="1"/>
  <c r="U42" i="1"/>
  <c r="U41" i="1"/>
  <c r="U40" i="1"/>
  <c r="G62" i="1"/>
  <c r="G61" i="1"/>
  <c r="G60" i="1"/>
  <c r="G59" i="1"/>
  <c r="G58" i="1"/>
  <c r="G57" i="1"/>
  <c r="G56" i="1"/>
  <c r="G55" i="1"/>
  <c r="G54" i="1"/>
  <c r="G53" i="1"/>
  <c r="G52" i="1"/>
  <c r="G51" i="1"/>
  <c r="G50" i="1"/>
  <c r="G49" i="1"/>
  <c r="G48" i="1"/>
  <c r="G47" i="1"/>
  <c r="G46" i="1"/>
  <c r="G45" i="1"/>
  <c r="G44" i="1"/>
  <c r="G43" i="1"/>
  <c r="G42" i="1"/>
  <c r="G41" i="1"/>
  <c r="G40" i="1"/>
  <c r="U65" i="1" l="1"/>
  <c r="U25" i="1"/>
  <c r="AI25" i="1" s="1"/>
  <c r="AI40" i="1" l="1"/>
  <c r="AI41" i="1"/>
</calcChain>
</file>

<file path=xl/sharedStrings.xml><?xml version="1.0" encoding="utf-8"?>
<sst xmlns="http://schemas.openxmlformats.org/spreadsheetml/2006/main" count="3559" uniqueCount="1708">
  <si>
    <t>学校の形態</t>
    <rPh sb="0" eb="2">
      <t>ガッコウ</t>
    </rPh>
    <rPh sb="3" eb="5">
      <t>ケイタイ</t>
    </rPh>
    <phoneticPr fontId="1"/>
  </si>
  <si>
    <t>修業年限</t>
    <rPh sb="0" eb="4">
      <t>シュウギョウネンゲン</t>
    </rPh>
    <phoneticPr fontId="1"/>
  </si>
  <si>
    <t>１．学校運営について</t>
    <rPh sb="2" eb="6">
      <t>ガッコウウンエイ</t>
    </rPh>
    <phoneticPr fontId="1"/>
  </si>
  <si>
    <t>（１）生徒数</t>
    <rPh sb="3" eb="6">
      <t>セイトスウ</t>
    </rPh>
    <phoneticPr fontId="1"/>
  </si>
  <si>
    <t>男</t>
    <rPh sb="0" eb="1">
      <t>オトコ</t>
    </rPh>
    <phoneticPr fontId="1"/>
  </si>
  <si>
    <t>女</t>
    <rPh sb="0" eb="1">
      <t>オンナ</t>
    </rPh>
    <phoneticPr fontId="1"/>
  </si>
  <si>
    <t>計</t>
    <rPh sb="0" eb="1">
      <t>ケイ</t>
    </rPh>
    <phoneticPr fontId="1"/>
  </si>
  <si>
    <t>実施校</t>
    <rPh sb="0" eb="3">
      <t>ジッシコウ</t>
    </rPh>
    <phoneticPr fontId="1"/>
  </si>
  <si>
    <t>面接指導等実施施設</t>
    <rPh sb="0" eb="5">
      <t>メンセツシドウトウ</t>
    </rPh>
    <rPh sb="5" eb="9">
      <t>ジッシシセツ</t>
    </rPh>
    <phoneticPr fontId="1"/>
  </si>
  <si>
    <t>学習等支援施設</t>
    <rPh sb="0" eb="2">
      <t>ガクシュウ</t>
    </rPh>
    <rPh sb="2" eb="3">
      <t>トウ</t>
    </rPh>
    <rPh sb="3" eb="5">
      <t>シエン</t>
    </rPh>
    <rPh sb="5" eb="7">
      <t>シセツ</t>
    </rPh>
    <phoneticPr fontId="1"/>
  </si>
  <si>
    <t>その他</t>
    <rPh sb="2" eb="3">
      <t>タ</t>
    </rPh>
    <phoneticPr fontId="1"/>
  </si>
  <si>
    <t>①</t>
    <phoneticPr fontId="1"/>
  </si>
  <si>
    <t>②</t>
    <phoneticPr fontId="1"/>
  </si>
  <si>
    <t>項　　　　目</t>
    <rPh sb="0" eb="1">
      <t>コウ</t>
    </rPh>
    <rPh sb="5" eb="6">
      <t>メ</t>
    </rPh>
    <phoneticPr fontId="1"/>
  </si>
  <si>
    <t>教員</t>
    <rPh sb="0" eb="2">
      <t>キョウイン</t>
    </rPh>
    <phoneticPr fontId="1"/>
  </si>
  <si>
    <t>実　施　校</t>
    <rPh sb="0" eb="1">
      <t>ジツ</t>
    </rPh>
    <rPh sb="2" eb="3">
      <t>シ</t>
    </rPh>
    <rPh sb="4" eb="5">
      <t>コウ</t>
    </rPh>
    <phoneticPr fontId="1"/>
  </si>
  <si>
    <t>兼務</t>
    <rPh sb="0" eb="2">
      <t>ケンム</t>
    </rPh>
    <phoneticPr fontId="1"/>
  </si>
  <si>
    <t>学習等支援施設</t>
    <rPh sb="0" eb="3">
      <t>ガクシュウトウ</t>
    </rPh>
    <rPh sb="3" eb="5">
      <t>シエン</t>
    </rPh>
    <rPh sb="5" eb="7">
      <t>シセツ</t>
    </rPh>
    <phoneticPr fontId="1"/>
  </si>
  <si>
    <t>職員</t>
    <rPh sb="0" eb="2">
      <t>ショクイン</t>
    </rPh>
    <phoneticPr fontId="1"/>
  </si>
  <si>
    <t>※　該当する箇所に○印をつけて下さい</t>
    <rPh sb="2" eb="4">
      <t>ガイトウ</t>
    </rPh>
    <rPh sb="6" eb="8">
      <t>カショ</t>
    </rPh>
    <rPh sb="10" eb="11">
      <t>シルシ</t>
    </rPh>
    <rPh sb="15" eb="16">
      <t>クダ</t>
    </rPh>
    <phoneticPr fontId="1"/>
  </si>
  <si>
    <t>15歳</t>
    <rPh sb="2" eb="3">
      <t>サイ</t>
    </rPh>
    <phoneticPr fontId="1"/>
  </si>
  <si>
    <t>16歳</t>
    <rPh sb="2" eb="3">
      <t>サイ</t>
    </rPh>
    <phoneticPr fontId="1"/>
  </si>
  <si>
    <t>17歳</t>
    <rPh sb="2" eb="3">
      <t>サイ</t>
    </rPh>
    <phoneticPr fontId="1"/>
  </si>
  <si>
    <t>18歳</t>
    <rPh sb="2" eb="3">
      <t>サイ</t>
    </rPh>
    <phoneticPr fontId="1"/>
  </si>
  <si>
    <t>19歳</t>
    <rPh sb="2" eb="3">
      <t>サイ</t>
    </rPh>
    <phoneticPr fontId="1"/>
  </si>
  <si>
    <t>法人の形態</t>
    <rPh sb="0" eb="2">
      <t>ホウジン</t>
    </rPh>
    <rPh sb="3" eb="5">
      <t>ケイタイ</t>
    </rPh>
    <phoneticPr fontId="1"/>
  </si>
  <si>
    <t>法　人　名</t>
    <rPh sb="0" eb="1">
      <t>ホウ</t>
    </rPh>
    <rPh sb="2" eb="3">
      <t>ニン</t>
    </rPh>
    <rPh sb="4" eb="5">
      <t>メイ</t>
    </rPh>
    <phoneticPr fontId="1"/>
  </si>
  <si>
    <t>学　校　名</t>
    <rPh sb="0" eb="1">
      <t>ガク</t>
    </rPh>
    <rPh sb="2" eb="3">
      <t>コウ</t>
    </rPh>
    <rPh sb="4" eb="5">
      <t>メイ</t>
    </rPh>
    <phoneticPr fontId="1"/>
  </si>
  <si>
    <t>所　在　地</t>
    <rPh sb="0" eb="1">
      <t>トコロ</t>
    </rPh>
    <rPh sb="2" eb="3">
      <t>ザイ</t>
    </rPh>
    <rPh sb="4" eb="5">
      <t>チ</t>
    </rPh>
    <phoneticPr fontId="1"/>
  </si>
  <si>
    <t>（２）生徒の学習状況、進路状況</t>
    <rPh sb="3" eb="5">
      <t>セイト</t>
    </rPh>
    <rPh sb="6" eb="8">
      <t>ガクシュウ</t>
    </rPh>
    <rPh sb="8" eb="10">
      <t>ジョウキョウ</t>
    </rPh>
    <rPh sb="11" eb="13">
      <t>シンロ</t>
    </rPh>
    <rPh sb="13" eb="15">
      <t>ジョウキョウ</t>
    </rPh>
    <phoneticPr fontId="1"/>
  </si>
  <si>
    <t>単位修得者数</t>
    <rPh sb="0" eb="6">
      <t>タンイシュウトクシャスウ</t>
    </rPh>
    <phoneticPr fontId="1"/>
  </si>
  <si>
    <t>20～
   24歳</t>
    <rPh sb="9" eb="10">
      <t>サイ</t>
    </rPh>
    <phoneticPr fontId="1"/>
  </si>
  <si>
    <t>25～
   29歳</t>
    <rPh sb="9" eb="10">
      <t>サイ</t>
    </rPh>
    <phoneticPr fontId="1"/>
  </si>
  <si>
    <t>30～
   39歳</t>
    <rPh sb="9" eb="10">
      <t>サイ</t>
    </rPh>
    <phoneticPr fontId="1"/>
  </si>
  <si>
    <t>40～
   49歳</t>
    <rPh sb="9" eb="10">
      <t>サイ</t>
    </rPh>
    <phoneticPr fontId="1"/>
  </si>
  <si>
    <t>50～
   59歳</t>
    <rPh sb="9" eb="10">
      <t>サイ</t>
    </rPh>
    <phoneticPr fontId="1"/>
  </si>
  <si>
    <t>60歳
以上</t>
    <rPh sb="2" eb="3">
      <t>サイ</t>
    </rPh>
    <rPh sb="4" eb="6">
      <t>イジョウ</t>
    </rPh>
    <phoneticPr fontId="1"/>
  </si>
  <si>
    <t>１年次</t>
    <rPh sb="1" eb="3">
      <t>ネンジ</t>
    </rPh>
    <phoneticPr fontId="1"/>
  </si>
  <si>
    <t>２年次</t>
    <rPh sb="1" eb="3">
      <t>ネンジ</t>
    </rPh>
    <phoneticPr fontId="1"/>
  </si>
  <si>
    <t>３年次</t>
    <rPh sb="1" eb="3">
      <t>ネンジ</t>
    </rPh>
    <phoneticPr fontId="1"/>
  </si>
  <si>
    <t>４年次以上</t>
    <rPh sb="1" eb="3">
      <t>ネンジ</t>
    </rPh>
    <rPh sb="3" eb="5">
      <t>イジョウ</t>
    </rPh>
    <phoneticPr fontId="1"/>
  </si>
  <si>
    <t>非 活 動 生 徒 数</t>
    <rPh sb="0" eb="1">
      <t>ヒ</t>
    </rPh>
    <rPh sb="2" eb="3">
      <t>カツ</t>
    </rPh>
    <rPh sb="4" eb="5">
      <t>ドウ</t>
    </rPh>
    <rPh sb="6" eb="7">
      <t>セイ</t>
    </rPh>
    <rPh sb="8" eb="9">
      <t>ト</t>
    </rPh>
    <rPh sb="10" eb="11">
      <t>カズ</t>
    </rPh>
    <phoneticPr fontId="1"/>
  </si>
  <si>
    <t>大学</t>
    <rPh sb="0" eb="2">
      <t>ダイガク</t>
    </rPh>
    <phoneticPr fontId="1"/>
  </si>
  <si>
    <t>専修学校（専門課程）</t>
    <rPh sb="0" eb="4">
      <t>センシュウガッコウ</t>
    </rPh>
    <rPh sb="5" eb="9">
      <t>センモンカテイ</t>
    </rPh>
    <phoneticPr fontId="1"/>
  </si>
  <si>
    <t>専修学校（一般課程）</t>
    <rPh sb="0" eb="4">
      <t>センシュウガッコウ</t>
    </rPh>
    <rPh sb="5" eb="7">
      <t>イッパン</t>
    </rPh>
    <rPh sb="7" eb="9">
      <t>カテイ</t>
    </rPh>
    <phoneticPr fontId="1"/>
  </si>
  <si>
    <t>就職</t>
    <rPh sb="0" eb="2">
      <t>シュウショク</t>
    </rPh>
    <phoneticPr fontId="1"/>
  </si>
  <si>
    <t>自営業主等</t>
    <rPh sb="0" eb="4">
      <t>ジエイギョウシュ</t>
    </rPh>
    <rPh sb="4" eb="5">
      <t>トウ</t>
    </rPh>
    <phoneticPr fontId="1"/>
  </si>
  <si>
    <t>常用労働者</t>
    <rPh sb="0" eb="5">
      <t>ジョウヨウロウドウシャ</t>
    </rPh>
    <phoneticPr fontId="1"/>
  </si>
  <si>
    <t>臨時労働者</t>
    <rPh sb="0" eb="2">
      <t>リンジ</t>
    </rPh>
    <rPh sb="2" eb="5">
      <t>ロウドウシャ</t>
    </rPh>
    <phoneticPr fontId="1"/>
  </si>
  <si>
    <t>上記以外</t>
    <rPh sb="0" eb="2">
      <t>ジョウキ</t>
    </rPh>
    <rPh sb="2" eb="4">
      <t>イガイ</t>
    </rPh>
    <phoneticPr fontId="1"/>
  </si>
  <si>
    <t>大学（学部）</t>
    <rPh sb="0" eb="2">
      <t>ダイガク</t>
    </rPh>
    <rPh sb="3" eb="5">
      <t>ガクブ</t>
    </rPh>
    <phoneticPr fontId="1"/>
  </si>
  <si>
    <t>短期大学（本科）</t>
    <rPh sb="0" eb="4">
      <t>タンキダイガク</t>
    </rPh>
    <rPh sb="5" eb="7">
      <t>ホンカ</t>
    </rPh>
    <phoneticPr fontId="1"/>
  </si>
  <si>
    <t>単位：人</t>
    <rPh sb="0" eb="2">
      <t>タンイ</t>
    </rPh>
    <rPh sb="3" eb="4">
      <t>ヒト</t>
    </rPh>
    <phoneticPr fontId="1"/>
  </si>
  <si>
    <t>学生生徒等納付金</t>
    <rPh sb="0" eb="2">
      <t>ガクセイ</t>
    </rPh>
    <rPh sb="2" eb="4">
      <t>セイト</t>
    </rPh>
    <rPh sb="4" eb="5">
      <t>トウ</t>
    </rPh>
    <rPh sb="5" eb="8">
      <t>ノウフキン</t>
    </rPh>
    <phoneticPr fontId="1"/>
  </si>
  <si>
    <t>経常費等補助金</t>
    <rPh sb="0" eb="3">
      <t>ケイジョウヒ</t>
    </rPh>
    <rPh sb="3" eb="4">
      <t>トウ</t>
    </rPh>
    <rPh sb="4" eb="7">
      <t>ホジョキン</t>
    </rPh>
    <phoneticPr fontId="1"/>
  </si>
  <si>
    <t>各種学校</t>
    <rPh sb="0" eb="2">
      <t>カクシュ</t>
    </rPh>
    <rPh sb="2" eb="4">
      <t>ガッコウ</t>
    </rPh>
    <phoneticPr fontId="1"/>
  </si>
  <si>
    <t>公共職業能力開発施設等</t>
    <rPh sb="0" eb="4">
      <t>コウキョウショクギョウ</t>
    </rPh>
    <rPh sb="4" eb="6">
      <t>ノウリョク</t>
    </rPh>
    <rPh sb="6" eb="8">
      <t>カイハツ</t>
    </rPh>
    <rPh sb="8" eb="10">
      <t>シセツ</t>
    </rPh>
    <rPh sb="10" eb="11">
      <t>トウ</t>
    </rPh>
    <phoneticPr fontId="1"/>
  </si>
  <si>
    <t>就学支援金</t>
    <rPh sb="0" eb="5">
      <t>シュウガクシエンキン</t>
    </rPh>
    <phoneticPr fontId="1"/>
  </si>
  <si>
    <t>生徒数</t>
    <rPh sb="0" eb="3">
      <t>セイトスウ</t>
    </rPh>
    <phoneticPr fontId="1"/>
  </si>
  <si>
    <t>面接指導等
実施施設</t>
    <rPh sb="0" eb="5">
      <t>メンセツシドウトウ</t>
    </rPh>
    <rPh sb="6" eb="8">
      <t>ジッシ</t>
    </rPh>
    <rPh sb="8" eb="10">
      <t>シセツ</t>
    </rPh>
    <phoneticPr fontId="1"/>
  </si>
  <si>
    <t>学習等
支援施設</t>
    <rPh sb="0" eb="3">
      <t>ガクシュウトウ</t>
    </rPh>
    <rPh sb="4" eb="8">
      <t>シエンシセツ</t>
    </rPh>
    <phoneticPr fontId="1"/>
  </si>
  <si>
    <t>（１）体育系についての成果</t>
    <rPh sb="3" eb="6">
      <t>タイイクケイ</t>
    </rPh>
    <rPh sb="11" eb="13">
      <t>セイカ</t>
    </rPh>
    <phoneticPr fontId="1"/>
  </si>
  <si>
    <t>（２）文化系についての成果</t>
    <rPh sb="3" eb="6">
      <t>ブンカケイ</t>
    </rPh>
    <rPh sb="11" eb="13">
      <t>セイカ</t>
    </rPh>
    <phoneticPr fontId="1"/>
  </si>
  <si>
    <t>２．教育活動について</t>
    <rPh sb="2" eb="6">
      <t>キョウイクカツドウ</t>
    </rPh>
    <phoneticPr fontId="1"/>
  </si>
  <si>
    <t>３．部活動等の活動成果について</t>
    <rPh sb="2" eb="5">
      <t>ブカツドウ</t>
    </rPh>
    <rPh sb="5" eb="6">
      <t>トウ</t>
    </rPh>
    <rPh sb="7" eb="9">
      <t>カツドウ</t>
    </rPh>
    <rPh sb="9" eb="11">
      <t>セイカ</t>
    </rPh>
    <phoneticPr fontId="1"/>
  </si>
  <si>
    <t>※　その他の経常費補助金とは都道府県の条例等により交付されるもの</t>
    <rPh sb="4" eb="5">
      <t>タ</t>
    </rPh>
    <rPh sb="6" eb="9">
      <t>ケイジョウヒ</t>
    </rPh>
    <rPh sb="9" eb="12">
      <t>ホジョキン</t>
    </rPh>
    <rPh sb="14" eb="18">
      <t>トドウフケン</t>
    </rPh>
    <rPh sb="19" eb="22">
      <t>ジョウレイトウ</t>
    </rPh>
    <rPh sb="25" eb="27">
      <t>コウフ</t>
    </rPh>
    <phoneticPr fontId="1"/>
  </si>
  <si>
    <t>増加傾向</t>
    <rPh sb="0" eb="4">
      <t>ゾウカケイコウ</t>
    </rPh>
    <phoneticPr fontId="1"/>
  </si>
  <si>
    <t>横這い</t>
    <rPh sb="0" eb="2">
      <t>ヨコバ</t>
    </rPh>
    <phoneticPr fontId="1"/>
  </si>
  <si>
    <t>減少傾向</t>
    <rPh sb="0" eb="4">
      <t>ゲンショウケイコウ</t>
    </rPh>
    <phoneticPr fontId="1"/>
  </si>
  <si>
    <t>学業不振・
学校不適応</t>
    <rPh sb="0" eb="4">
      <t>ガクギョウフシン</t>
    </rPh>
    <rPh sb="6" eb="11">
      <t>ガッコウフテキオウ</t>
    </rPh>
    <phoneticPr fontId="1"/>
  </si>
  <si>
    <t>年度間に退学した生徒の退学理由</t>
    <rPh sb="0" eb="3">
      <t>ネンドカン</t>
    </rPh>
    <rPh sb="4" eb="6">
      <t>タイガク</t>
    </rPh>
    <rPh sb="8" eb="10">
      <t>セイト</t>
    </rPh>
    <rPh sb="11" eb="15">
      <t>タイガクリユウ</t>
    </rPh>
    <phoneticPr fontId="1"/>
  </si>
  <si>
    <t>進路変更</t>
    <rPh sb="0" eb="4">
      <t>シンロヘンコウ</t>
    </rPh>
    <phoneticPr fontId="1"/>
  </si>
  <si>
    <t>病気・けが
・死亡等</t>
    <rPh sb="0" eb="2">
      <t>ビョウキ</t>
    </rPh>
    <rPh sb="7" eb="9">
      <t>シボウ</t>
    </rPh>
    <rPh sb="9" eb="10">
      <t>トウ</t>
    </rPh>
    <phoneticPr fontId="1"/>
  </si>
  <si>
    <t>経済的理由</t>
    <rPh sb="0" eb="5">
      <t>ケイザイテキリユウ</t>
    </rPh>
    <phoneticPr fontId="1"/>
  </si>
  <si>
    <t>その他
理由・不明</t>
    <rPh sb="2" eb="3">
      <t>タ</t>
    </rPh>
    <rPh sb="4" eb="6">
      <t>リユウ</t>
    </rPh>
    <rPh sb="7" eb="9">
      <t>フメイ</t>
    </rPh>
    <phoneticPr fontId="1"/>
  </si>
  <si>
    <t>（３）生徒の退学、転学状況</t>
    <rPh sb="3" eb="5">
      <t>セイト</t>
    </rPh>
    <rPh sb="6" eb="8">
      <t>タイガク</t>
    </rPh>
    <rPh sb="9" eb="11">
      <t>テンガク</t>
    </rPh>
    <rPh sb="11" eb="13">
      <t>ジョウキョウ</t>
    </rPh>
    <phoneticPr fontId="1"/>
  </si>
  <si>
    <t>年度間に転学した生徒の転学理由</t>
    <rPh sb="0" eb="3">
      <t>ネンドカン</t>
    </rPh>
    <rPh sb="4" eb="6">
      <t>テンガク</t>
    </rPh>
    <rPh sb="8" eb="10">
      <t>セイト</t>
    </rPh>
    <rPh sb="11" eb="13">
      <t>テンガク</t>
    </rPh>
    <rPh sb="13" eb="15">
      <t>リユウ</t>
    </rPh>
    <phoneticPr fontId="1"/>
  </si>
  <si>
    <t>（４）情報化の状況</t>
    <rPh sb="3" eb="5">
      <t>ジョウホウ</t>
    </rPh>
    <rPh sb="5" eb="6">
      <t>カ</t>
    </rPh>
    <rPh sb="7" eb="9">
      <t>ジョウキョウ</t>
    </rPh>
    <phoneticPr fontId="1"/>
  </si>
  <si>
    <t>生徒用PC台数</t>
    <rPh sb="0" eb="3">
      <t>セイトヨウ</t>
    </rPh>
    <rPh sb="5" eb="7">
      <t>ダイスウ</t>
    </rPh>
    <phoneticPr fontId="1"/>
  </si>
  <si>
    <t>学校所有</t>
    <rPh sb="0" eb="4">
      <t>ガッコウショユウ</t>
    </rPh>
    <phoneticPr fontId="1"/>
  </si>
  <si>
    <t>保護者購入</t>
    <rPh sb="0" eb="3">
      <t>ホゴシャ</t>
    </rPh>
    <rPh sb="3" eb="5">
      <t>コウニュウ</t>
    </rPh>
    <phoneticPr fontId="1"/>
  </si>
  <si>
    <t>教員用PC台数</t>
    <rPh sb="0" eb="2">
      <t>キョウイン</t>
    </rPh>
    <rPh sb="2" eb="3">
      <t>ヨウ</t>
    </rPh>
    <rPh sb="5" eb="7">
      <t>ダイスウ</t>
    </rPh>
    <phoneticPr fontId="1"/>
  </si>
  <si>
    <t>施　　設</t>
    <rPh sb="0" eb="1">
      <t>シ</t>
    </rPh>
    <rPh sb="3" eb="4">
      <t>セツ</t>
    </rPh>
    <phoneticPr fontId="1"/>
  </si>
  <si>
    <t>PC室</t>
    <rPh sb="2" eb="3">
      <t>シツ</t>
    </rPh>
    <phoneticPr fontId="1"/>
  </si>
  <si>
    <t>普通教室</t>
    <rPh sb="0" eb="4">
      <t>フツウキョウシツ</t>
    </rPh>
    <phoneticPr fontId="1"/>
  </si>
  <si>
    <t>職員室</t>
    <rPh sb="0" eb="3">
      <t>ショクインシツ</t>
    </rPh>
    <phoneticPr fontId="1"/>
  </si>
  <si>
    <t>※　保護者購入とは、実施校からの要請により購入したもののみとしてください。</t>
    <rPh sb="2" eb="5">
      <t>ホゴシャ</t>
    </rPh>
    <rPh sb="5" eb="7">
      <t>コウニュウ</t>
    </rPh>
    <rPh sb="10" eb="13">
      <t>ジッシコウ</t>
    </rPh>
    <rPh sb="16" eb="18">
      <t>ヨウセイ</t>
    </rPh>
    <rPh sb="21" eb="23">
      <t>コウニュウ</t>
    </rPh>
    <phoneticPr fontId="1"/>
  </si>
  <si>
    <t>※　面接指導等実施施設と学習等支援施設については使用できる施設数をご記入ください。</t>
    <rPh sb="2" eb="4">
      <t>メンセツ</t>
    </rPh>
    <rPh sb="4" eb="6">
      <t>シドウ</t>
    </rPh>
    <rPh sb="6" eb="7">
      <t>トウ</t>
    </rPh>
    <rPh sb="7" eb="9">
      <t>ジッシ</t>
    </rPh>
    <rPh sb="9" eb="11">
      <t>シセツ</t>
    </rPh>
    <rPh sb="12" eb="14">
      <t>ガクシュウ</t>
    </rPh>
    <rPh sb="14" eb="15">
      <t>トウ</t>
    </rPh>
    <rPh sb="15" eb="17">
      <t>シエン</t>
    </rPh>
    <rPh sb="17" eb="19">
      <t>シセツ</t>
    </rPh>
    <rPh sb="24" eb="26">
      <t>シヨウ</t>
    </rPh>
    <rPh sb="29" eb="32">
      <t>シセツスウ</t>
    </rPh>
    <rPh sb="34" eb="36">
      <t>キニュウ</t>
    </rPh>
    <phoneticPr fontId="1"/>
  </si>
  <si>
    <t>　　例えば、普通教室で使用できる施設が３施設ある場合には、普通教室の欄に”３”を記入する。</t>
    <rPh sb="2" eb="3">
      <t>タト</t>
    </rPh>
    <rPh sb="6" eb="10">
      <t>フツウキョウシツ</t>
    </rPh>
    <rPh sb="11" eb="13">
      <t>シヨウ</t>
    </rPh>
    <rPh sb="16" eb="18">
      <t>シセツ</t>
    </rPh>
    <rPh sb="20" eb="22">
      <t>シセツ</t>
    </rPh>
    <rPh sb="24" eb="26">
      <t>バアイ</t>
    </rPh>
    <rPh sb="29" eb="33">
      <t>フツウキョウシツ</t>
    </rPh>
    <rPh sb="34" eb="35">
      <t>ラン</t>
    </rPh>
    <rPh sb="40" eb="42">
      <t>キニュウ</t>
    </rPh>
    <phoneticPr fontId="1"/>
  </si>
  <si>
    <t>※　非活動生徒とは在籍しながら１科目も履修していない生徒として下さい。</t>
    <rPh sb="2" eb="3">
      <t>ヒ</t>
    </rPh>
    <rPh sb="3" eb="7">
      <t>カツドウセイト</t>
    </rPh>
    <rPh sb="9" eb="11">
      <t>ザイセキ</t>
    </rPh>
    <rPh sb="16" eb="18">
      <t>カモク</t>
    </rPh>
    <rPh sb="19" eb="21">
      <t>リシュウ</t>
    </rPh>
    <rPh sb="26" eb="28">
      <t>セイト</t>
    </rPh>
    <rPh sb="31" eb="32">
      <t>クダ</t>
    </rPh>
    <phoneticPr fontId="1"/>
  </si>
  <si>
    <t>特別教室</t>
    <rPh sb="0" eb="2">
      <t>トクベツ</t>
    </rPh>
    <rPh sb="2" eb="4">
      <t>キョウシツ</t>
    </rPh>
    <phoneticPr fontId="1"/>
  </si>
  <si>
    <t>対象生徒数</t>
    <rPh sb="0" eb="5">
      <t>タイショウセイトスウ</t>
    </rPh>
    <phoneticPr fontId="1"/>
  </si>
  <si>
    <t>自校の施設</t>
    <rPh sb="0" eb="2">
      <t>ジコウ</t>
    </rPh>
    <rPh sb="3" eb="5">
      <t>シセツ</t>
    </rPh>
    <phoneticPr fontId="1"/>
  </si>
  <si>
    <t>自校以外の施設</t>
    <rPh sb="0" eb="2">
      <t>ジコウ</t>
    </rPh>
    <rPh sb="2" eb="4">
      <t>イガイ</t>
    </rPh>
    <rPh sb="5" eb="7">
      <t>シセツ</t>
    </rPh>
    <phoneticPr fontId="1"/>
  </si>
  <si>
    <t>履修者数</t>
    <rPh sb="0" eb="2">
      <t>リシュウ</t>
    </rPh>
    <rPh sb="2" eb="3">
      <t>シャ</t>
    </rPh>
    <rPh sb="3" eb="4">
      <t>スウ</t>
    </rPh>
    <phoneticPr fontId="1"/>
  </si>
  <si>
    <t>病気・
けが等</t>
    <rPh sb="0" eb="2">
      <t>ビョウキ</t>
    </rPh>
    <rPh sb="6" eb="7">
      <t>トウ</t>
    </rPh>
    <phoneticPr fontId="1"/>
  </si>
  <si>
    <t>（記入例）</t>
    <rPh sb="1" eb="4">
      <t>キニュウレイ</t>
    </rPh>
    <phoneticPr fontId="1"/>
  </si>
  <si>
    <t>ご協力頂きありがとうございました。</t>
    <rPh sb="1" eb="3">
      <t>キョウリョク</t>
    </rPh>
    <rPh sb="3" eb="4">
      <t>イタダ</t>
    </rPh>
    <phoneticPr fontId="1"/>
  </si>
  <si>
    <t>③　国体等全日本レベルの大会（都道府県大会を含む）、国際レベルの大会</t>
    <rPh sb="2" eb="4">
      <t>コクタイ</t>
    </rPh>
    <rPh sb="4" eb="5">
      <t>トウ</t>
    </rPh>
    <rPh sb="5" eb="8">
      <t>ゼンニッポン</t>
    </rPh>
    <rPh sb="12" eb="14">
      <t>タイカイ</t>
    </rPh>
    <rPh sb="15" eb="19">
      <t>トドウフケン</t>
    </rPh>
    <rPh sb="19" eb="21">
      <t>タイカイ</t>
    </rPh>
    <rPh sb="26" eb="28">
      <t>コクサイ</t>
    </rPh>
    <rPh sb="32" eb="34">
      <t>タイカイ</t>
    </rPh>
    <phoneticPr fontId="1"/>
  </si>
  <si>
    <t>デイケア・治療</t>
    <rPh sb="5" eb="7">
      <t>チリョウ</t>
    </rPh>
    <phoneticPr fontId="1"/>
  </si>
  <si>
    <t>浪　人</t>
    <phoneticPr fontId="1"/>
  </si>
  <si>
    <t>保護者の
転居等</t>
    <rPh sb="0" eb="3">
      <t>ホゴシャ</t>
    </rPh>
    <rPh sb="5" eb="7">
      <t>テンキョ</t>
    </rPh>
    <rPh sb="7" eb="8">
      <t>トウ</t>
    </rPh>
    <phoneticPr fontId="1"/>
  </si>
  <si>
    <t>面接指導等実施施設（自校の施設）</t>
    <rPh sb="0" eb="5">
      <t>メンセツシドウトウ</t>
    </rPh>
    <rPh sb="5" eb="9">
      <t>ジッシシセツ</t>
    </rPh>
    <rPh sb="10" eb="12">
      <t>ジコウ</t>
    </rPh>
    <rPh sb="13" eb="15">
      <t>シセツ</t>
    </rPh>
    <phoneticPr fontId="1"/>
  </si>
  <si>
    <t>学習等支援施設（自校の施設）</t>
    <rPh sb="0" eb="3">
      <t>ガクシュウトウ</t>
    </rPh>
    <rPh sb="3" eb="7">
      <t>シエンシセツ</t>
    </rPh>
    <rPh sb="8" eb="10">
      <t>ジコウ</t>
    </rPh>
    <rPh sb="11" eb="13">
      <t>シセツ</t>
    </rPh>
    <phoneticPr fontId="1"/>
  </si>
  <si>
    <t>面接指導等実施施設（自校以外の施設）</t>
    <rPh sb="0" eb="5">
      <t>メンセツシドウトウ</t>
    </rPh>
    <rPh sb="5" eb="9">
      <t>ジッシシセツ</t>
    </rPh>
    <rPh sb="10" eb="12">
      <t>ジコウ</t>
    </rPh>
    <rPh sb="12" eb="14">
      <t>イガイ</t>
    </rPh>
    <rPh sb="15" eb="17">
      <t>シセツ</t>
    </rPh>
    <phoneticPr fontId="1"/>
  </si>
  <si>
    <t>学習等支援施設（自校以外の施設）</t>
    <rPh sb="0" eb="3">
      <t>ガクシュウトウ</t>
    </rPh>
    <rPh sb="3" eb="7">
      <t>シエンシセツ</t>
    </rPh>
    <phoneticPr fontId="1"/>
  </si>
  <si>
    <t>※　実施校で無線LANを使用できる箇所には”１”をご記入ください。</t>
    <rPh sb="2" eb="5">
      <t>ジッシコウ</t>
    </rPh>
    <rPh sb="6" eb="8">
      <t>ムセン</t>
    </rPh>
    <rPh sb="12" eb="14">
      <t>シヨウ</t>
    </rPh>
    <rPh sb="17" eb="19">
      <t>カショ</t>
    </rPh>
    <rPh sb="26" eb="28">
      <t>キニュウ</t>
    </rPh>
    <phoneticPr fontId="1"/>
  </si>
  <si>
    <t>学則定員</t>
    <rPh sb="0" eb="2">
      <t>ガクソク</t>
    </rPh>
    <rPh sb="2" eb="4">
      <t>テイイン</t>
    </rPh>
    <phoneticPr fontId="1"/>
  </si>
  <si>
    <t>転入生</t>
    <rPh sb="0" eb="3">
      <t>テンニュウセイ</t>
    </rPh>
    <phoneticPr fontId="1"/>
  </si>
  <si>
    <t>編入生</t>
    <rPh sb="0" eb="3">
      <t>ヘンニュウセイ</t>
    </rPh>
    <phoneticPr fontId="1"/>
  </si>
  <si>
    <t>学習指導のスタイル</t>
    <rPh sb="0" eb="4">
      <t>ガクシュウシドウ</t>
    </rPh>
    <phoneticPr fontId="1"/>
  </si>
  <si>
    <t>実施校より委嘱</t>
    <rPh sb="0" eb="2">
      <t>ジッシ</t>
    </rPh>
    <rPh sb="2" eb="3">
      <t>コウ</t>
    </rPh>
    <rPh sb="5" eb="7">
      <t>イショク</t>
    </rPh>
    <phoneticPr fontId="1"/>
  </si>
  <si>
    <t>※　新入生は令和５年４月１日時点、転入生、編入生は令和４年度間としてください.</t>
    <rPh sb="2" eb="5">
      <t>シンニュウセイ</t>
    </rPh>
    <rPh sb="6" eb="8">
      <t>レイワ</t>
    </rPh>
    <rPh sb="9" eb="10">
      <t>ネン</t>
    </rPh>
    <rPh sb="11" eb="12">
      <t>ガツ</t>
    </rPh>
    <rPh sb="13" eb="14">
      <t>ヒ</t>
    </rPh>
    <rPh sb="14" eb="16">
      <t>ジテン</t>
    </rPh>
    <rPh sb="17" eb="18">
      <t>テン</t>
    </rPh>
    <rPh sb="18" eb="20">
      <t>ニュウセイ</t>
    </rPh>
    <rPh sb="21" eb="24">
      <t>ヘンニュウセイ</t>
    </rPh>
    <rPh sb="25" eb="27">
      <t>レイワ</t>
    </rPh>
    <rPh sb="28" eb="31">
      <t>ネンドカン</t>
    </rPh>
    <phoneticPr fontId="1"/>
  </si>
  <si>
    <t>就労移行支援事業所等</t>
    <rPh sb="0" eb="6">
      <t>シュウロウイコウシエン</t>
    </rPh>
    <rPh sb="6" eb="9">
      <t>ジギョウショ</t>
    </rPh>
    <rPh sb="9" eb="10">
      <t>トウ</t>
    </rPh>
    <phoneticPr fontId="1"/>
  </si>
  <si>
    <t>人数</t>
    <rPh sb="0" eb="2">
      <t>ニンズウ</t>
    </rPh>
    <phoneticPr fontId="1"/>
  </si>
  <si>
    <t>本　俸</t>
    <rPh sb="0" eb="1">
      <t>ホン</t>
    </rPh>
    <rPh sb="2" eb="3">
      <t>ボウ</t>
    </rPh>
    <phoneticPr fontId="1"/>
  </si>
  <si>
    <t>その他手当</t>
    <rPh sb="2" eb="3">
      <t>タ</t>
    </rPh>
    <rPh sb="3" eb="5">
      <t>テアテ</t>
    </rPh>
    <phoneticPr fontId="1"/>
  </si>
  <si>
    <t>所定福利費</t>
    <rPh sb="0" eb="2">
      <t>ショテイ</t>
    </rPh>
    <rPh sb="2" eb="5">
      <t>フクリヒ</t>
    </rPh>
    <phoneticPr fontId="1"/>
  </si>
  <si>
    <t>勤続年数</t>
    <rPh sb="0" eb="4">
      <t>キンゾクネンスウ</t>
    </rPh>
    <phoneticPr fontId="1"/>
  </si>
  <si>
    <t>年齢</t>
    <rPh sb="0" eb="2">
      <t>ネンレイ</t>
    </rPh>
    <phoneticPr fontId="1"/>
  </si>
  <si>
    <t>（人）</t>
    <rPh sb="1" eb="2">
      <t>ヒト</t>
    </rPh>
    <phoneticPr fontId="1"/>
  </si>
  <si>
    <t>平均</t>
    <rPh sb="0" eb="2">
      <t>ヘイキン</t>
    </rPh>
    <phoneticPr fontId="1"/>
  </si>
  <si>
    <t>本務</t>
    <rPh sb="0" eb="2">
      <t>ホンム</t>
    </rPh>
    <phoneticPr fontId="1"/>
  </si>
  <si>
    <t>面接指導等実施施設</t>
    <rPh sb="0" eb="4">
      <t>メンセツシドウ</t>
    </rPh>
    <rPh sb="4" eb="5">
      <t>トウ</t>
    </rPh>
    <rPh sb="5" eb="9">
      <t>ジッシシセツ</t>
    </rPh>
    <phoneticPr fontId="1"/>
  </si>
  <si>
    <t>委嘱料計</t>
    <rPh sb="0" eb="3">
      <t>イショクリョウ</t>
    </rPh>
    <rPh sb="3" eb="4">
      <t>ケイ</t>
    </rPh>
    <phoneticPr fontId="1"/>
  </si>
  <si>
    <t>学習等支援施設</t>
    <rPh sb="0" eb="3">
      <t>ガクシュウトウ</t>
    </rPh>
    <rPh sb="3" eb="7">
      <t>シエンシセツ</t>
    </rPh>
    <phoneticPr fontId="1"/>
  </si>
  <si>
    <t>委嘱人数</t>
    <rPh sb="0" eb="2">
      <t>イショク</t>
    </rPh>
    <rPh sb="2" eb="4">
      <t>ニンズウ</t>
    </rPh>
    <phoneticPr fontId="1"/>
  </si>
  <si>
    <r>
      <t>計</t>
    </r>
    <r>
      <rPr>
        <sz val="8"/>
        <rFont val="游明朝"/>
        <family val="1"/>
        <charset val="128"/>
      </rPr>
      <t>（在籍生徒数）</t>
    </r>
    <rPh sb="0" eb="1">
      <t>ケイ</t>
    </rPh>
    <rPh sb="2" eb="7">
      <t>ザイセキセイトスウ</t>
    </rPh>
    <phoneticPr fontId="1"/>
  </si>
  <si>
    <r>
      <t>本務</t>
    </r>
    <r>
      <rPr>
        <sz val="8"/>
        <rFont val="游明朝"/>
        <family val="1"/>
        <charset val="128"/>
      </rPr>
      <t>（専任）</t>
    </r>
    <rPh sb="0" eb="2">
      <t>ホンム</t>
    </rPh>
    <rPh sb="3" eb="5">
      <t>センニン</t>
    </rPh>
    <phoneticPr fontId="1"/>
  </si>
  <si>
    <t>都道府県</t>
    <rPh sb="0" eb="4">
      <t>トドウフケン</t>
    </rPh>
    <phoneticPr fontId="1"/>
  </si>
  <si>
    <t>男子</t>
    <rPh sb="0" eb="2">
      <t>ダンシ</t>
    </rPh>
    <phoneticPr fontId="1"/>
  </si>
  <si>
    <t>女子</t>
    <rPh sb="0" eb="2">
      <t>ジョシ</t>
    </rPh>
    <phoneticPr fontId="1"/>
  </si>
  <si>
    <t>北海道・東北</t>
    <rPh sb="0" eb="3">
      <t>ホッカイドウ</t>
    </rPh>
    <rPh sb="4" eb="6">
      <t>トウホク</t>
    </rPh>
    <phoneticPr fontId="1"/>
  </si>
  <si>
    <t>青　森</t>
    <rPh sb="0" eb="1">
      <t>アオ</t>
    </rPh>
    <rPh sb="2" eb="3">
      <t>モリ</t>
    </rPh>
    <phoneticPr fontId="1"/>
  </si>
  <si>
    <t>岩　手</t>
    <rPh sb="0" eb="1">
      <t>イワ</t>
    </rPh>
    <rPh sb="2" eb="3">
      <t>テ</t>
    </rPh>
    <phoneticPr fontId="1"/>
  </si>
  <si>
    <t>秋　田</t>
    <rPh sb="0" eb="1">
      <t>アキ</t>
    </rPh>
    <rPh sb="2" eb="3">
      <t>タ</t>
    </rPh>
    <phoneticPr fontId="1"/>
  </si>
  <si>
    <t>宮　城</t>
    <rPh sb="0" eb="1">
      <t>ミヤ</t>
    </rPh>
    <rPh sb="2" eb="3">
      <t>シロ</t>
    </rPh>
    <phoneticPr fontId="1"/>
  </si>
  <si>
    <t>山　形</t>
    <rPh sb="0" eb="1">
      <t>ヤマ</t>
    </rPh>
    <rPh sb="2" eb="3">
      <t>カタチ</t>
    </rPh>
    <phoneticPr fontId="1"/>
  </si>
  <si>
    <t>福　島</t>
    <rPh sb="0" eb="1">
      <t>フク</t>
    </rPh>
    <rPh sb="2" eb="3">
      <t>シマ</t>
    </rPh>
    <phoneticPr fontId="1"/>
  </si>
  <si>
    <t>関東</t>
    <rPh sb="0" eb="2">
      <t>カントウ</t>
    </rPh>
    <phoneticPr fontId="1"/>
  </si>
  <si>
    <t>茨　城</t>
    <rPh sb="0" eb="1">
      <t>イバラ</t>
    </rPh>
    <rPh sb="2" eb="3">
      <t>シロ</t>
    </rPh>
    <phoneticPr fontId="1"/>
  </si>
  <si>
    <t>栃　木</t>
    <rPh sb="0" eb="1">
      <t>トチ</t>
    </rPh>
    <rPh sb="2" eb="3">
      <t>キ</t>
    </rPh>
    <phoneticPr fontId="1"/>
  </si>
  <si>
    <t>群　馬</t>
    <rPh sb="0" eb="1">
      <t>グン</t>
    </rPh>
    <rPh sb="2" eb="3">
      <t>ウマ</t>
    </rPh>
    <phoneticPr fontId="1"/>
  </si>
  <si>
    <t>埼　玉</t>
    <rPh sb="0" eb="1">
      <t>サキ</t>
    </rPh>
    <rPh sb="2" eb="3">
      <t>タマ</t>
    </rPh>
    <phoneticPr fontId="1"/>
  </si>
  <si>
    <t>千　葉</t>
    <rPh sb="0" eb="1">
      <t>セン</t>
    </rPh>
    <rPh sb="2" eb="3">
      <t>ハ</t>
    </rPh>
    <phoneticPr fontId="1"/>
  </si>
  <si>
    <t>東　京</t>
    <rPh sb="0" eb="1">
      <t>ヒガシ</t>
    </rPh>
    <rPh sb="2" eb="3">
      <t>キョウ</t>
    </rPh>
    <phoneticPr fontId="1"/>
  </si>
  <si>
    <t>神奈川</t>
    <rPh sb="0" eb="3">
      <t>カナガワ</t>
    </rPh>
    <phoneticPr fontId="1"/>
  </si>
  <si>
    <t>中部</t>
    <rPh sb="0" eb="2">
      <t>チュウブ</t>
    </rPh>
    <phoneticPr fontId="1"/>
  </si>
  <si>
    <t>新　潟</t>
    <rPh sb="0" eb="1">
      <t>シン</t>
    </rPh>
    <rPh sb="2" eb="3">
      <t>カタ</t>
    </rPh>
    <phoneticPr fontId="1"/>
  </si>
  <si>
    <t>富　山</t>
    <rPh sb="0" eb="1">
      <t>トミ</t>
    </rPh>
    <rPh sb="2" eb="3">
      <t>ヤマ</t>
    </rPh>
    <phoneticPr fontId="1"/>
  </si>
  <si>
    <t>石　川</t>
    <rPh sb="0" eb="1">
      <t>イシ</t>
    </rPh>
    <rPh sb="2" eb="3">
      <t>カワ</t>
    </rPh>
    <phoneticPr fontId="1"/>
  </si>
  <si>
    <t>福　井</t>
    <rPh sb="0" eb="1">
      <t>フク</t>
    </rPh>
    <rPh sb="2" eb="3">
      <t>イ</t>
    </rPh>
    <phoneticPr fontId="1"/>
  </si>
  <si>
    <t>山　梨</t>
    <rPh sb="0" eb="1">
      <t>ヤマ</t>
    </rPh>
    <rPh sb="2" eb="3">
      <t>ナシ</t>
    </rPh>
    <phoneticPr fontId="1"/>
  </si>
  <si>
    <t>長　野</t>
    <rPh sb="0" eb="1">
      <t>チョウ</t>
    </rPh>
    <rPh sb="2" eb="3">
      <t>ノ</t>
    </rPh>
    <phoneticPr fontId="1"/>
  </si>
  <si>
    <t>岐　阜</t>
    <rPh sb="0" eb="1">
      <t>チマタ</t>
    </rPh>
    <rPh sb="2" eb="3">
      <t>フ</t>
    </rPh>
    <phoneticPr fontId="1"/>
  </si>
  <si>
    <t>静　岡</t>
    <rPh sb="0" eb="1">
      <t>セイ</t>
    </rPh>
    <rPh sb="2" eb="3">
      <t>オカ</t>
    </rPh>
    <phoneticPr fontId="1"/>
  </si>
  <si>
    <t>愛　知</t>
    <rPh sb="0" eb="1">
      <t>アイ</t>
    </rPh>
    <rPh sb="2" eb="3">
      <t>チ</t>
    </rPh>
    <phoneticPr fontId="1"/>
  </si>
  <si>
    <t>近畿</t>
    <rPh sb="0" eb="2">
      <t>キンキ</t>
    </rPh>
    <phoneticPr fontId="1"/>
  </si>
  <si>
    <t>三　重</t>
    <rPh sb="0" eb="1">
      <t>サン</t>
    </rPh>
    <rPh sb="2" eb="3">
      <t>シゲル</t>
    </rPh>
    <phoneticPr fontId="1"/>
  </si>
  <si>
    <t>滋　賀</t>
    <rPh sb="0" eb="1">
      <t>シゲル</t>
    </rPh>
    <rPh sb="2" eb="3">
      <t>ガ</t>
    </rPh>
    <phoneticPr fontId="1"/>
  </si>
  <si>
    <t>京　都</t>
    <rPh sb="0" eb="1">
      <t>キョウ</t>
    </rPh>
    <rPh sb="2" eb="3">
      <t>ミヤコ</t>
    </rPh>
    <phoneticPr fontId="1"/>
  </si>
  <si>
    <t>大　阪</t>
    <rPh sb="0" eb="1">
      <t>ダイ</t>
    </rPh>
    <rPh sb="2" eb="3">
      <t>サカ</t>
    </rPh>
    <phoneticPr fontId="1"/>
  </si>
  <si>
    <t>兵　庫</t>
    <rPh sb="0" eb="1">
      <t>ヘイ</t>
    </rPh>
    <rPh sb="2" eb="3">
      <t>コ</t>
    </rPh>
    <phoneticPr fontId="1"/>
  </si>
  <si>
    <t>奈　良</t>
    <rPh sb="0" eb="1">
      <t>ナ</t>
    </rPh>
    <rPh sb="2" eb="3">
      <t>リョウ</t>
    </rPh>
    <phoneticPr fontId="1"/>
  </si>
  <si>
    <t>和歌山</t>
    <rPh sb="0" eb="3">
      <t>ワカヤマ</t>
    </rPh>
    <phoneticPr fontId="1"/>
  </si>
  <si>
    <t>中国</t>
    <rPh sb="0" eb="2">
      <t>チュウゴク</t>
    </rPh>
    <phoneticPr fontId="1"/>
  </si>
  <si>
    <t>鳥　取</t>
    <rPh sb="0" eb="1">
      <t>トリ</t>
    </rPh>
    <rPh sb="2" eb="3">
      <t>トリ</t>
    </rPh>
    <phoneticPr fontId="1"/>
  </si>
  <si>
    <t>島　根</t>
    <rPh sb="0" eb="1">
      <t>シマ</t>
    </rPh>
    <rPh sb="2" eb="3">
      <t>ネ</t>
    </rPh>
    <phoneticPr fontId="1"/>
  </si>
  <si>
    <t>岡　山</t>
    <rPh sb="0" eb="1">
      <t>オカ</t>
    </rPh>
    <rPh sb="2" eb="3">
      <t>ヤマ</t>
    </rPh>
    <phoneticPr fontId="1"/>
  </si>
  <si>
    <t>広　島</t>
    <rPh sb="0" eb="1">
      <t>ヒロ</t>
    </rPh>
    <rPh sb="2" eb="3">
      <t>シマ</t>
    </rPh>
    <phoneticPr fontId="1"/>
  </si>
  <si>
    <t>山　口</t>
    <rPh sb="0" eb="1">
      <t>ヤマ</t>
    </rPh>
    <rPh sb="2" eb="3">
      <t>クチ</t>
    </rPh>
    <phoneticPr fontId="1"/>
  </si>
  <si>
    <t>四国</t>
    <rPh sb="0" eb="2">
      <t>シコク</t>
    </rPh>
    <phoneticPr fontId="1"/>
  </si>
  <si>
    <t>徳　島</t>
    <rPh sb="0" eb="1">
      <t>トク</t>
    </rPh>
    <rPh sb="2" eb="3">
      <t>シマ</t>
    </rPh>
    <phoneticPr fontId="1"/>
  </si>
  <si>
    <t>香　川</t>
    <rPh sb="0" eb="1">
      <t>カ</t>
    </rPh>
    <rPh sb="2" eb="3">
      <t>カワ</t>
    </rPh>
    <phoneticPr fontId="1"/>
  </si>
  <si>
    <t>愛　媛</t>
    <rPh sb="0" eb="1">
      <t>アイ</t>
    </rPh>
    <rPh sb="2" eb="3">
      <t>ヒメ</t>
    </rPh>
    <phoneticPr fontId="1"/>
  </si>
  <si>
    <t>高　知</t>
    <rPh sb="0" eb="1">
      <t>コウ</t>
    </rPh>
    <rPh sb="2" eb="3">
      <t>チ</t>
    </rPh>
    <phoneticPr fontId="1"/>
  </si>
  <si>
    <t>九州・沖縄</t>
    <rPh sb="0" eb="2">
      <t>キュウシュウ</t>
    </rPh>
    <rPh sb="3" eb="5">
      <t>オキナワ</t>
    </rPh>
    <phoneticPr fontId="1"/>
  </si>
  <si>
    <t>福　岡</t>
    <rPh sb="0" eb="1">
      <t>フク</t>
    </rPh>
    <rPh sb="2" eb="3">
      <t>オカ</t>
    </rPh>
    <phoneticPr fontId="1"/>
  </si>
  <si>
    <t>佐　賀</t>
    <rPh sb="0" eb="1">
      <t>タスク</t>
    </rPh>
    <rPh sb="2" eb="3">
      <t>ガ</t>
    </rPh>
    <phoneticPr fontId="1"/>
  </si>
  <si>
    <t>長　崎</t>
    <rPh sb="0" eb="1">
      <t>チョウ</t>
    </rPh>
    <rPh sb="2" eb="3">
      <t>ザキ</t>
    </rPh>
    <phoneticPr fontId="1"/>
  </si>
  <si>
    <t>熊　本</t>
    <rPh sb="0" eb="1">
      <t>クマ</t>
    </rPh>
    <rPh sb="2" eb="3">
      <t>ホン</t>
    </rPh>
    <phoneticPr fontId="1"/>
  </si>
  <si>
    <t>大　分</t>
    <rPh sb="0" eb="1">
      <t>ダイ</t>
    </rPh>
    <rPh sb="2" eb="3">
      <t>ブン</t>
    </rPh>
    <phoneticPr fontId="1"/>
  </si>
  <si>
    <t>宮　崎</t>
    <rPh sb="0" eb="1">
      <t>ミヤ</t>
    </rPh>
    <rPh sb="2" eb="3">
      <t>ザキ</t>
    </rPh>
    <phoneticPr fontId="1"/>
  </si>
  <si>
    <t>鹿児島</t>
    <rPh sb="0" eb="3">
      <t>カゴシマ</t>
    </rPh>
    <phoneticPr fontId="1"/>
  </si>
  <si>
    <t>沖　縄</t>
    <rPh sb="0" eb="1">
      <t>オキ</t>
    </rPh>
    <rPh sb="2" eb="3">
      <t>ナワ</t>
    </rPh>
    <phoneticPr fontId="1"/>
  </si>
  <si>
    <t>海外</t>
    <rPh sb="0" eb="2">
      <t>カイガイ</t>
    </rPh>
    <phoneticPr fontId="1"/>
  </si>
  <si>
    <t>オンラインと集中スクーリング</t>
    <phoneticPr fontId="1"/>
  </si>
  <si>
    <t>副校長</t>
    <rPh sb="0" eb="3">
      <t>フクコウチョウ</t>
    </rPh>
    <phoneticPr fontId="1"/>
  </si>
  <si>
    <t>主幹教諭</t>
    <rPh sb="0" eb="4">
      <t>シュカンキョウユ</t>
    </rPh>
    <phoneticPr fontId="1"/>
  </si>
  <si>
    <t>指導教諭</t>
    <rPh sb="0" eb="4">
      <t>シドウキョウユ</t>
    </rPh>
    <phoneticPr fontId="1"/>
  </si>
  <si>
    <t>校　長</t>
    <rPh sb="0" eb="1">
      <t>コウ</t>
    </rPh>
    <rPh sb="2" eb="3">
      <t>チョウ</t>
    </rPh>
    <phoneticPr fontId="1"/>
  </si>
  <si>
    <t>教　頭</t>
    <rPh sb="0" eb="1">
      <t>キョウ</t>
    </rPh>
    <rPh sb="2" eb="3">
      <t>アタマ</t>
    </rPh>
    <phoneticPr fontId="1"/>
  </si>
  <si>
    <t>教　諭</t>
    <rPh sb="0" eb="1">
      <t>キョウ</t>
    </rPh>
    <rPh sb="2" eb="3">
      <t>サトシ</t>
    </rPh>
    <phoneticPr fontId="1"/>
  </si>
  <si>
    <t>助教諭</t>
    <rPh sb="0" eb="1">
      <t>ジョ</t>
    </rPh>
    <rPh sb="1" eb="2">
      <t>キョウ</t>
    </rPh>
    <rPh sb="2" eb="3">
      <t>サトシ</t>
    </rPh>
    <phoneticPr fontId="1"/>
  </si>
  <si>
    <t>養護教諭</t>
    <rPh sb="0" eb="2">
      <t>ヨウゴ</t>
    </rPh>
    <rPh sb="2" eb="4">
      <t>キョウユ</t>
    </rPh>
    <phoneticPr fontId="1"/>
  </si>
  <si>
    <t>養護助教諭</t>
    <rPh sb="2" eb="3">
      <t>ジョ</t>
    </rPh>
    <phoneticPr fontId="1"/>
  </si>
  <si>
    <t>栄養教諭</t>
    <rPh sb="0" eb="2">
      <t>エイヨウ</t>
    </rPh>
    <phoneticPr fontId="1"/>
  </si>
  <si>
    <t>①　教員</t>
    <rPh sb="2" eb="4">
      <t>キョウイン</t>
    </rPh>
    <phoneticPr fontId="1"/>
  </si>
  <si>
    <t>②　職員</t>
    <rPh sb="2" eb="4">
      <t>ショクイン</t>
    </rPh>
    <phoneticPr fontId="1"/>
  </si>
  <si>
    <t>事務職員</t>
    <rPh sb="2" eb="3">
      <t>ショク</t>
    </rPh>
    <phoneticPr fontId="1"/>
  </si>
  <si>
    <t>実習助手</t>
    <rPh sb="0" eb="2">
      <t>ジッシュウ</t>
    </rPh>
    <rPh sb="2" eb="4">
      <t>ジョシュ</t>
    </rPh>
    <phoneticPr fontId="1"/>
  </si>
  <si>
    <t>学校図書館事務職員</t>
    <rPh sb="0" eb="2">
      <t>ガッコウ</t>
    </rPh>
    <rPh sb="2" eb="5">
      <t>トショカン</t>
    </rPh>
    <rPh sb="5" eb="7">
      <t>ジム</t>
    </rPh>
    <rPh sb="7" eb="8">
      <t>ショク</t>
    </rPh>
    <phoneticPr fontId="1"/>
  </si>
  <si>
    <t>技術職員</t>
    <rPh sb="0" eb="2">
      <t>ギジュツ</t>
    </rPh>
    <rPh sb="2" eb="3">
      <t>ショク</t>
    </rPh>
    <phoneticPr fontId="1"/>
  </si>
  <si>
    <t>養護職員（看護師等）</t>
    <rPh sb="0" eb="2">
      <t>ヨウゴ</t>
    </rPh>
    <rPh sb="2" eb="4">
      <t>ショクイン</t>
    </rPh>
    <rPh sb="5" eb="8">
      <t>カンゴシ</t>
    </rPh>
    <rPh sb="8" eb="9">
      <t>トウ</t>
    </rPh>
    <phoneticPr fontId="1"/>
  </si>
  <si>
    <t>カウンセラー</t>
    <phoneticPr fontId="1"/>
  </si>
  <si>
    <t>ソーシャルワーカー</t>
    <phoneticPr fontId="1"/>
  </si>
  <si>
    <t>用務員</t>
    <rPh sb="0" eb="3">
      <t>ヨウムイン</t>
    </rPh>
    <phoneticPr fontId="1"/>
  </si>
  <si>
    <t>警備員・その他</t>
    <rPh sb="0" eb="3">
      <t>ケイビイン</t>
    </rPh>
    <rPh sb="6" eb="7">
      <t>タ</t>
    </rPh>
    <phoneticPr fontId="1"/>
  </si>
  <si>
    <t>４．学校経営について</t>
    <rPh sb="2" eb="6">
      <t>ガッコウケイエイ</t>
    </rPh>
    <phoneticPr fontId="1"/>
  </si>
  <si>
    <t>入　学　時</t>
    <rPh sb="0" eb="1">
      <t>ニュウ</t>
    </rPh>
    <rPh sb="2" eb="3">
      <t>ガク</t>
    </rPh>
    <rPh sb="4" eb="5">
      <t>トキ</t>
    </rPh>
    <phoneticPr fontId="1"/>
  </si>
  <si>
    <t>入　学　後</t>
    <rPh sb="0" eb="1">
      <t>ニュウ</t>
    </rPh>
    <rPh sb="2" eb="3">
      <t>ガク</t>
    </rPh>
    <rPh sb="4" eb="5">
      <t>アト</t>
    </rPh>
    <phoneticPr fontId="1"/>
  </si>
  <si>
    <t>入学検定料</t>
    <rPh sb="0" eb="2">
      <t>ニュウガク</t>
    </rPh>
    <rPh sb="2" eb="5">
      <t>ケンテイリョウ</t>
    </rPh>
    <phoneticPr fontId="1"/>
  </si>
  <si>
    <t>入学金</t>
    <rPh sb="0" eb="3">
      <t>ニュウガクキン</t>
    </rPh>
    <phoneticPr fontId="1"/>
  </si>
  <si>
    <t>授業料</t>
    <rPh sb="0" eb="3">
      <t>ジュギョウリョウ</t>
    </rPh>
    <phoneticPr fontId="1"/>
  </si>
  <si>
    <t>施設設備費</t>
    <rPh sb="0" eb="5">
      <t>シセツセツビヒ</t>
    </rPh>
    <phoneticPr fontId="1"/>
  </si>
  <si>
    <t>基本的な通信教育のスタイル</t>
    <rPh sb="0" eb="2">
      <t>キホン</t>
    </rPh>
    <rPh sb="2" eb="3">
      <t>テキ</t>
    </rPh>
    <rPh sb="4" eb="6">
      <t>ツウシン</t>
    </rPh>
    <rPh sb="6" eb="8">
      <t>キョウイク</t>
    </rPh>
    <phoneticPr fontId="1"/>
  </si>
  <si>
    <t>②　全日本レベルの大会等（都道府県大会を含む）、国際レベルの大会</t>
    <rPh sb="2" eb="5">
      <t>ゼンニッポン</t>
    </rPh>
    <rPh sb="9" eb="11">
      <t>タイカイ</t>
    </rPh>
    <rPh sb="11" eb="12">
      <t>トウ</t>
    </rPh>
    <phoneticPr fontId="1"/>
  </si>
  <si>
    <t>（２）不登校経験生徒の状況</t>
    <rPh sb="3" eb="6">
      <t>フトウコウ</t>
    </rPh>
    <rPh sb="6" eb="8">
      <t>ケイケン</t>
    </rPh>
    <rPh sb="8" eb="10">
      <t>セイト</t>
    </rPh>
    <rPh sb="11" eb="13">
      <t>ジョウキョウ</t>
    </rPh>
    <phoneticPr fontId="1"/>
  </si>
  <si>
    <t>②　転・編入生につきましては、令和４年度間に転・編入学した生徒のうち、受入時の面談等で</t>
    <rPh sb="2" eb="3">
      <t>テン</t>
    </rPh>
    <rPh sb="4" eb="7">
      <t>ヘンニュウセイ</t>
    </rPh>
    <rPh sb="15" eb="17">
      <t>レイワ</t>
    </rPh>
    <rPh sb="18" eb="20">
      <t>ネンド</t>
    </rPh>
    <rPh sb="20" eb="21">
      <t>カン</t>
    </rPh>
    <rPh sb="22" eb="23">
      <t>テン</t>
    </rPh>
    <rPh sb="24" eb="27">
      <t>ヘンニュウガク</t>
    </rPh>
    <rPh sb="29" eb="31">
      <t>セイト</t>
    </rPh>
    <rPh sb="35" eb="37">
      <t>ウケイレ</t>
    </rPh>
    <rPh sb="37" eb="38">
      <t>ジ</t>
    </rPh>
    <rPh sb="39" eb="42">
      <t>メンダントウ</t>
    </rPh>
    <phoneticPr fontId="1"/>
  </si>
  <si>
    <t>　　不登校生徒であると判断した生徒数としてください。</t>
    <rPh sb="11" eb="13">
      <t>ハンダン</t>
    </rPh>
    <phoneticPr fontId="1"/>
  </si>
  <si>
    <t>※　不登校経験生徒とは１年間に欠席が３０日程度以上あった生徒といたしますが、</t>
    <rPh sb="2" eb="5">
      <t>フトウコウ</t>
    </rPh>
    <rPh sb="5" eb="7">
      <t>ケイケン</t>
    </rPh>
    <rPh sb="7" eb="9">
      <t>セイト</t>
    </rPh>
    <rPh sb="12" eb="14">
      <t>ネンカン</t>
    </rPh>
    <rPh sb="15" eb="17">
      <t>ケッセキ</t>
    </rPh>
    <rPh sb="20" eb="21">
      <t>ヒ</t>
    </rPh>
    <rPh sb="21" eb="23">
      <t>テイド</t>
    </rPh>
    <rPh sb="23" eb="25">
      <t>イジョウ</t>
    </rPh>
    <rPh sb="28" eb="30">
      <t>セイト</t>
    </rPh>
    <phoneticPr fontId="1"/>
  </si>
  <si>
    <t>※　生徒数は令和５年３月３１日時点とし、比率は令和５年３月３１日時点の在籍生徒数（卒業</t>
    <rPh sb="2" eb="5">
      <t>セイトスウ</t>
    </rPh>
    <rPh sb="6" eb="8">
      <t>レイワ</t>
    </rPh>
    <rPh sb="9" eb="10">
      <t>ネン</t>
    </rPh>
    <rPh sb="11" eb="12">
      <t>ガツ</t>
    </rPh>
    <rPh sb="14" eb="15">
      <t>ヒ</t>
    </rPh>
    <rPh sb="15" eb="17">
      <t>ジテン</t>
    </rPh>
    <rPh sb="20" eb="22">
      <t>ヒリツ</t>
    </rPh>
    <rPh sb="23" eb="25">
      <t>レイワ</t>
    </rPh>
    <rPh sb="26" eb="27">
      <t>ネン</t>
    </rPh>
    <rPh sb="28" eb="29">
      <t>ガツ</t>
    </rPh>
    <rPh sb="31" eb="32">
      <t>ヒ</t>
    </rPh>
    <rPh sb="32" eb="34">
      <t>ジテン</t>
    </rPh>
    <rPh sb="35" eb="40">
      <t>ザイセキセイトスウ</t>
    </rPh>
    <phoneticPr fontId="1"/>
  </si>
  <si>
    <t>　　年次の生徒については卒業前の生徒数とする）を分母として算出してください。</t>
    <rPh sb="29" eb="31">
      <t>サンシュツ</t>
    </rPh>
    <phoneticPr fontId="1"/>
  </si>
  <si>
    <t>合計</t>
    <rPh sb="0" eb="2">
      <t>ゴウケイ</t>
    </rPh>
    <phoneticPr fontId="1"/>
  </si>
  <si>
    <t>科　目</t>
    <rPh sb="0" eb="1">
      <t>カ</t>
    </rPh>
    <rPh sb="2" eb="3">
      <t>メ</t>
    </rPh>
    <phoneticPr fontId="1"/>
  </si>
  <si>
    <t>収入の部</t>
    <rPh sb="0" eb="2">
      <t>シュウニュウ</t>
    </rPh>
    <rPh sb="3" eb="4">
      <t>ブ</t>
    </rPh>
    <phoneticPr fontId="1"/>
  </si>
  <si>
    <t>支出の部</t>
    <rPh sb="0" eb="2">
      <t>シシュツ</t>
    </rPh>
    <rPh sb="3" eb="4">
      <t>ブ</t>
    </rPh>
    <phoneticPr fontId="1"/>
  </si>
  <si>
    <t>補助金算定基礎額
（教職員給与費）</t>
    <rPh sb="0" eb="3">
      <t>ホジョキン</t>
    </rPh>
    <rPh sb="3" eb="5">
      <t>サンテイ</t>
    </rPh>
    <rPh sb="5" eb="7">
      <t>キソ</t>
    </rPh>
    <rPh sb="7" eb="8">
      <t>ガク</t>
    </rPh>
    <rPh sb="10" eb="13">
      <t>キョウショクイン</t>
    </rPh>
    <rPh sb="13" eb="15">
      <t>キュウヨ</t>
    </rPh>
    <rPh sb="15" eb="16">
      <t>ヒ</t>
    </rPh>
    <phoneticPr fontId="1"/>
  </si>
  <si>
    <t>補助金算定の対象
となる生徒数</t>
    <phoneticPr fontId="1"/>
  </si>
  <si>
    <t>交付金額</t>
    <rPh sb="0" eb="4">
      <t>コウフキンガク</t>
    </rPh>
    <phoneticPr fontId="1"/>
  </si>
  <si>
    <t>※　私立大学等経常費補助金とは私立高等学校等経常費補助として国より交付されるもの</t>
    <rPh sb="2" eb="4">
      <t>シリツ</t>
    </rPh>
    <rPh sb="4" eb="6">
      <t>ダイガク</t>
    </rPh>
    <rPh sb="6" eb="7">
      <t>トウ</t>
    </rPh>
    <rPh sb="7" eb="10">
      <t>ケイジョウヒ</t>
    </rPh>
    <rPh sb="10" eb="12">
      <t>ホジョ</t>
    </rPh>
    <rPh sb="12" eb="13">
      <t>キン</t>
    </rPh>
    <rPh sb="15" eb="17">
      <t>シリツ</t>
    </rPh>
    <rPh sb="17" eb="21">
      <t>コウトウガッコウ</t>
    </rPh>
    <rPh sb="21" eb="22">
      <t>トウ</t>
    </rPh>
    <rPh sb="22" eb="25">
      <t>ケイジョウヒ</t>
    </rPh>
    <rPh sb="25" eb="27">
      <t>ホジョ</t>
    </rPh>
    <rPh sb="30" eb="31">
      <t>クニ</t>
    </rPh>
    <rPh sb="33" eb="35">
      <t>コウフ</t>
    </rPh>
    <phoneticPr fontId="1"/>
  </si>
  <si>
    <t>※　学校が設置されている都道府県以外に居住している生徒を補助金算定の対象
となる生徒と</t>
    <rPh sb="2" eb="4">
      <t>ガッコウ</t>
    </rPh>
    <rPh sb="5" eb="7">
      <t>セッチ</t>
    </rPh>
    <rPh sb="12" eb="16">
      <t>トドウフケン</t>
    </rPh>
    <rPh sb="16" eb="18">
      <t>イガイ</t>
    </rPh>
    <rPh sb="19" eb="21">
      <t>キョジュウ</t>
    </rPh>
    <rPh sb="25" eb="27">
      <t>セイト</t>
    </rPh>
    <phoneticPr fontId="1"/>
  </si>
  <si>
    <t>　　してください。</t>
    <phoneticPr fontId="1"/>
  </si>
  <si>
    <r>
      <rPr>
        <sz val="11"/>
        <rFont val="游明朝"/>
        <family val="1"/>
        <charset val="128"/>
      </rPr>
      <t>計</t>
    </r>
    <r>
      <rPr>
        <sz val="7"/>
        <rFont val="游明朝"/>
        <family val="1"/>
        <charset val="128"/>
      </rPr>
      <t xml:space="preserve">
（在籍生徒数）</t>
    </r>
    <rPh sb="0" eb="1">
      <t>ケイ</t>
    </rPh>
    <rPh sb="3" eb="8">
      <t>ザイセキセイトスウ</t>
    </rPh>
    <phoneticPr fontId="1"/>
  </si>
  <si>
    <r>
      <t xml:space="preserve">新入生
</t>
    </r>
    <r>
      <rPr>
        <sz val="8"/>
        <rFont val="游明朝"/>
        <family val="1"/>
        <charset val="128"/>
      </rPr>
      <t>（中学卒業
　と同時）</t>
    </r>
    <rPh sb="0" eb="3">
      <t>シンニュウセイ</t>
    </rPh>
    <rPh sb="5" eb="7">
      <t>チュウガク</t>
    </rPh>
    <rPh sb="7" eb="9">
      <t>ソツギョウ</t>
    </rPh>
    <rPh sb="12" eb="14">
      <t>ドウジ</t>
    </rPh>
    <phoneticPr fontId="1"/>
  </si>
  <si>
    <r>
      <t xml:space="preserve">新入生
</t>
    </r>
    <r>
      <rPr>
        <sz val="8"/>
        <rFont val="游明朝"/>
        <family val="1"/>
        <charset val="128"/>
      </rPr>
      <t>（中学を
　既卒）</t>
    </r>
    <rPh sb="0" eb="3">
      <t>シンニュウセイ</t>
    </rPh>
    <rPh sb="5" eb="7">
      <t>チュウガク</t>
    </rPh>
    <rPh sb="10" eb="12">
      <t>キソツ</t>
    </rPh>
    <phoneticPr fontId="1"/>
  </si>
  <si>
    <t>左記のうち
全日制高校
からの転入生</t>
    <rPh sb="0" eb="2">
      <t>サキ</t>
    </rPh>
    <rPh sb="6" eb="9">
      <t>ゼンニチセイ</t>
    </rPh>
    <rPh sb="9" eb="11">
      <t>コウコウ</t>
    </rPh>
    <rPh sb="15" eb="18">
      <t>テンニュウセイ</t>
    </rPh>
    <phoneticPr fontId="1"/>
  </si>
  <si>
    <t>転入生と
編入生の計</t>
    <rPh sb="0" eb="3">
      <t>テンニュウセイ</t>
    </rPh>
    <rPh sb="5" eb="8">
      <t>ヘンニュウセイ</t>
    </rPh>
    <rPh sb="9" eb="10">
      <t>ケイ</t>
    </rPh>
    <phoneticPr fontId="1"/>
  </si>
  <si>
    <t>入学生徒数</t>
    <rPh sb="0" eb="2">
      <t>ニュウガク</t>
    </rPh>
    <rPh sb="2" eb="5">
      <t>セイトスウ</t>
    </rPh>
    <phoneticPr fontId="1"/>
  </si>
  <si>
    <t>卒業生徒数</t>
    <rPh sb="0" eb="2">
      <t>ソツギョウ</t>
    </rPh>
    <rPh sb="2" eb="5">
      <t>セイトスウ</t>
    </rPh>
    <phoneticPr fontId="1"/>
  </si>
  <si>
    <t>　　何人卒業したかを記入</t>
    <rPh sb="2" eb="6">
      <t>ナンニンソツギョウ</t>
    </rPh>
    <rPh sb="10" eb="12">
      <t>キニュウ</t>
    </rPh>
    <phoneticPr fontId="1"/>
  </si>
  <si>
    <t>（修業年限が３年の場合）</t>
    <phoneticPr fontId="1"/>
  </si>
  <si>
    <t>（修業年限が４年の場合）</t>
    <phoneticPr fontId="1"/>
  </si>
  <si>
    <t>③　卒業率</t>
    <rPh sb="2" eb="5">
      <t>ソツギョウリツ</t>
    </rPh>
    <phoneticPr fontId="1"/>
  </si>
  <si>
    <t>単位：台</t>
    <rPh sb="0" eb="2">
      <t>タンイ</t>
    </rPh>
    <rPh sb="3" eb="4">
      <t>ダイ</t>
    </rPh>
    <phoneticPr fontId="1"/>
  </si>
  <si>
    <t>通学スタイル（４～５日／週）</t>
    <rPh sb="0" eb="2">
      <t>ツウガク</t>
    </rPh>
    <rPh sb="10" eb="11">
      <t>ヒ</t>
    </rPh>
    <rPh sb="12" eb="13">
      <t>シュウ</t>
    </rPh>
    <phoneticPr fontId="1"/>
  </si>
  <si>
    <t>通学スタイル（２～３日／週）</t>
    <rPh sb="0" eb="2">
      <t>ツウガク</t>
    </rPh>
    <rPh sb="10" eb="11">
      <t>ヒ</t>
    </rPh>
    <rPh sb="12" eb="13">
      <t>シュウ</t>
    </rPh>
    <phoneticPr fontId="1"/>
  </si>
  <si>
    <t>通学スタイル（1日／週）</t>
    <rPh sb="0" eb="2">
      <t>ツウガク</t>
    </rPh>
    <rPh sb="8" eb="9">
      <t>ヒ</t>
    </rPh>
    <rPh sb="10" eb="11">
      <t>シュウ</t>
    </rPh>
    <phoneticPr fontId="1"/>
  </si>
  <si>
    <t>教育活動収入計</t>
    <rPh sb="0" eb="4">
      <t>キョウイクカツドウ</t>
    </rPh>
    <rPh sb="4" eb="6">
      <t>シュウニュウ</t>
    </rPh>
    <rPh sb="6" eb="7">
      <t>ケイ</t>
    </rPh>
    <phoneticPr fontId="1"/>
  </si>
  <si>
    <t>教育活動支出計</t>
    <rPh sb="0" eb="4">
      <t>キョウイクカツドウ</t>
    </rPh>
    <rPh sb="4" eb="6">
      <t>シシュツ</t>
    </rPh>
    <rPh sb="6" eb="7">
      <t>ケイ</t>
    </rPh>
    <phoneticPr fontId="1"/>
  </si>
  <si>
    <t>事業活動収入計</t>
    <rPh sb="0" eb="2">
      <t>ジギョウ</t>
    </rPh>
    <rPh sb="2" eb="4">
      <t>カツドウ</t>
    </rPh>
    <rPh sb="4" eb="6">
      <t>シュウニュウ</t>
    </rPh>
    <rPh sb="6" eb="7">
      <t>ケイ</t>
    </rPh>
    <phoneticPr fontId="1"/>
  </si>
  <si>
    <t>事業活動支出計</t>
    <rPh sb="0" eb="2">
      <t>ジギョウ</t>
    </rPh>
    <rPh sb="2" eb="4">
      <t>カツドウ</t>
    </rPh>
    <rPh sb="4" eb="6">
      <t>シシュツ</t>
    </rPh>
    <rPh sb="6" eb="7">
      <t>ケイ</t>
    </rPh>
    <phoneticPr fontId="1"/>
  </si>
  <si>
    <t>合計</t>
    <rPh sb="0" eb="1">
      <t>ゴウ</t>
    </rPh>
    <rPh sb="1" eb="2">
      <t>ケイ</t>
    </rPh>
    <phoneticPr fontId="1"/>
  </si>
  <si>
    <t>教育活動収支</t>
    <rPh sb="0" eb="4">
      <t>キョウイクカツドウ</t>
    </rPh>
    <rPh sb="4" eb="6">
      <t>シュウシ</t>
    </rPh>
    <phoneticPr fontId="1"/>
  </si>
  <si>
    <t>人件費</t>
    <rPh sb="0" eb="3">
      <t>ジンケンヒ</t>
    </rPh>
    <phoneticPr fontId="1"/>
  </si>
  <si>
    <t>①　全国定通大会（地区予選は除く）</t>
    <rPh sb="2" eb="4">
      <t>ゼンコク</t>
    </rPh>
    <rPh sb="4" eb="5">
      <t>テイ</t>
    </rPh>
    <rPh sb="5" eb="6">
      <t>ツウ</t>
    </rPh>
    <rPh sb="6" eb="8">
      <t>タイカイ</t>
    </rPh>
    <rPh sb="9" eb="13">
      <t>チクヨセン</t>
    </rPh>
    <rPh sb="14" eb="15">
      <t>ノゾ</t>
    </rPh>
    <phoneticPr fontId="1"/>
  </si>
  <si>
    <t>①　全国高等学校総合文化祭等全国高校レベルの大会（地区予選は除く）</t>
    <rPh sb="2" eb="4">
      <t>ゼンコク</t>
    </rPh>
    <rPh sb="4" eb="8">
      <t>コウトウガッコウ</t>
    </rPh>
    <rPh sb="8" eb="10">
      <t>ソウゴウ</t>
    </rPh>
    <rPh sb="10" eb="13">
      <t>ブンカサイ</t>
    </rPh>
    <rPh sb="13" eb="14">
      <t>トウ</t>
    </rPh>
    <rPh sb="14" eb="16">
      <t>ゼンコク</t>
    </rPh>
    <rPh sb="16" eb="18">
      <t>コウコウ</t>
    </rPh>
    <rPh sb="22" eb="24">
      <t>タイカイ</t>
    </rPh>
    <rPh sb="25" eb="27">
      <t>チク</t>
    </rPh>
    <rPh sb="27" eb="29">
      <t>ヨセン</t>
    </rPh>
    <rPh sb="30" eb="31">
      <t>ノゾ</t>
    </rPh>
    <phoneticPr fontId="1"/>
  </si>
  <si>
    <t>②　高校総体、甲子園等全国高校レベルの大会（地区予選は除く）</t>
    <rPh sb="2" eb="4">
      <t>コウコウ</t>
    </rPh>
    <rPh sb="4" eb="6">
      <t>ソウタイ</t>
    </rPh>
    <rPh sb="7" eb="10">
      <t>コウシエン</t>
    </rPh>
    <rPh sb="10" eb="11">
      <t>トウ</t>
    </rPh>
    <rPh sb="11" eb="13">
      <t>ゼンコク</t>
    </rPh>
    <rPh sb="13" eb="15">
      <t>コウコウ</t>
    </rPh>
    <rPh sb="19" eb="21">
      <t>タイカイ</t>
    </rPh>
    <rPh sb="22" eb="26">
      <t>チクヨセン</t>
    </rPh>
    <rPh sb="27" eb="28">
      <t>ノゾ</t>
    </rPh>
    <phoneticPr fontId="1"/>
  </si>
  <si>
    <t>補助金算定基礎額（教育研究経費）</t>
    <rPh sb="0" eb="3">
      <t>ホジョキン</t>
    </rPh>
    <rPh sb="3" eb="5">
      <t>サンテイ</t>
    </rPh>
    <rPh sb="5" eb="7">
      <t>キソ</t>
    </rPh>
    <rPh sb="7" eb="8">
      <t>ガク</t>
    </rPh>
    <rPh sb="9" eb="11">
      <t>キョウイク</t>
    </rPh>
    <rPh sb="11" eb="13">
      <t>ケンキュウ</t>
    </rPh>
    <rPh sb="13" eb="15">
      <t>ケイヒ</t>
    </rPh>
    <phoneticPr fontId="1"/>
  </si>
  <si>
    <t>受給なし生徒数</t>
    <rPh sb="0" eb="2">
      <t>ジュキュウ</t>
    </rPh>
    <rPh sb="4" eb="7">
      <t>セイトスウ</t>
    </rPh>
    <phoneticPr fontId="1"/>
  </si>
  <si>
    <t>標準額受給生徒数</t>
    <rPh sb="0" eb="3">
      <t>ヒョウジュンガク</t>
    </rPh>
    <rPh sb="3" eb="5">
      <t>ジュキュウ</t>
    </rPh>
    <rPh sb="5" eb="8">
      <t>セイトスウ</t>
    </rPh>
    <phoneticPr fontId="1"/>
  </si>
  <si>
    <t>加算額受給生徒数</t>
    <rPh sb="0" eb="2">
      <t>カサン</t>
    </rPh>
    <rPh sb="2" eb="3">
      <t>ガク</t>
    </rPh>
    <rPh sb="3" eb="5">
      <t>ジュキュウ</t>
    </rPh>
    <rPh sb="5" eb="8">
      <t>セイトスウ</t>
    </rPh>
    <phoneticPr fontId="1"/>
  </si>
  <si>
    <t>決　算</t>
    <rPh sb="0" eb="1">
      <t>ケッ</t>
    </rPh>
    <rPh sb="2" eb="3">
      <t>サン</t>
    </rPh>
    <phoneticPr fontId="1"/>
  </si>
  <si>
    <t>区分</t>
    <rPh sb="0" eb="2">
      <t>クブン</t>
    </rPh>
    <phoneticPr fontId="1"/>
  </si>
  <si>
    <t>中学校新卒の新入学生で中学校時代に不登校であった生徒の人数</t>
    <phoneticPr fontId="1"/>
  </si>
  <si>
    <r>
      <t xml:space="preserve">全体
</t>
    </r>
    <r>
      <rPr>
        <sz val="9"/>
        <rFont val="游明朝"/>
        <family val="1"/>
        <charset val="128"/>
      </rPr>
      <t>（左記３区分の計）</t>
    </r>
    <rPh sb="0" eb="2">
      <t>ゼンタイ</t>
    </rPh>
    <rPh sb="4" eb="6">
      <t>サキ</t>
    </rPh>
    <rPh sb="7" eb="9">
      <t>クブン</t>
    </rPh>
    <rPh sb="10" eb="11">
      <t>ケイ</t>
    </rPh>
    <phoneticPr fontId="1"/>
  </si>
  <si>
    <t>③　学則定員</t>
    <rPh sb="2" eb="4">
      <t>ガクソク</t>
    </rPh>
    <rPh sb="4" eb="6">
      <t>テイイン</t>
    </rPh>
    <phoneticPr fontId="1"/>
  </si>
  <si>
    <t>北海道</t>
    <rPh sb="0" eb="3">
      <t>ホッカイドウ</t>
    </rPh>
    <phoneticPr fontId="1"/>
  </si>
  <si>
    <t>単位：千円</t>
    <rPh sb="0" eb="2">
      <t>タンイ</t>
    </rPh>
    <rPh sb="3" eb="4">
      <t>セン</t>
    </rPh>
    <rPh sb="4" eb="5">
      <t>エン</t>
    </rPh>
    <phoneticPr fontId="1"/>
  </si>
  <si>
    <t>（千円）</t>
    <rPh sb="1" eb="2">
      <t>セン</t>
    </rPh>
    <rPh sb="2" eb="3">
      <t>エン</t>
    </rPh>
    <phoneticPr fontId="1"/>
  </si>
  <si>
    <t>千円</t>
    <rPh sb="0" eb="1">
      <t>セン</t>
    </rPh>
    <rPh sb="1" eb="2">
      <t>エン</t>
    </rPh>
    <phoneticPr fontId="1"/>
  </si>
  <si>
    <t>種　　目</t>
    <rPh sb="0" eb="1">
      <t>シュ</t>
    </rPh>
    <rPh sb="3" eb="4">
      <t>メ</t>
    </rPh>
    <phoneticPr fontId="1"/>
  </si>
  <si>
    <t>男女別</t>
    <rPh sb="0" eb="3">
      <t>ダンジョベツ</t>
    </rPh>
    <phoneticPr fontId="1"/>
  </si>
  <si>
    <t>成績等</t>
    <rPh sb="0" eb="3">
      <t>セイセキトウ</t>
    </rPh>
    <phoneticPr fontId="1"/>
  </si>
  <si>
    <t>・</t>
    <phoneticPr fontId="1"/>
  </si>
  <si>
    <t>３位入賞</t>
  </si>
  <si>
    <t>優勝</t>
  </si>
  <si>
    <t>男子</t>
  </si>
  <si>
    <t>女子</t>
  </si>
  <si>
    <t>出場</t>
  </si>
  <si>
    <t>千円</t>
    <rPh sb="0" eb="2">
      <t>センエン</t>
    </rPh>
    <phoneticPr fontId="1"/>
  </si>
  <si>
    <t>（千円）</t>
    <rPh sb="1" eb="3">
      <t>センエン</t>
    </rPh>
    <phoneticPr fontId="1"/>
  </si>
  <si>
    <t>期末手当</t>
    <rPh sb="0" eb="2">
      <t>キマツ</t>
    </rPh>
    <rPh sb="2" eb="4">
      <t>テアテ</t>
    </rPh>
    <phoneticPr fontId="1"/>
  </si>
  <si>
    <t>－</t>
    <phoneticPr fontId="1"/>
  </si>
  <si>
    <t>単位：カ所(施設数)</t>
    <rPh sb="0" eb="2">
      <t>タンイ</t>
    </rPh>
    <rPh sb="4" eb="5">
      <t>ショ</t>
    </rPh>
    <rPh sb="6" eb="9">
      <t>シセツスウ</t>
    </rPh>
    <phoneticPr fontId="1"/>
  </si>
  <si>
    <t>未定・その他</t>
    <rPh sb="0" eb="1">
      <t>ミ</t>
    </rPh>
    <rPh sb="1" eb="2">
      <t>テイ</t>
    </rPh>
    <rPh sb="5" eb="6">
      <t>タ</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</si>
  <si>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</si>
  <si>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</si>
  <si>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</si>
  <si>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</si>
  <si>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</si>
  <si>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</si>
  <si>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</si>
  <si>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</si>
  <si>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</si>
  <si>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</si>
  <si>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</si>
  <si>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</si>
  <si>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</si>
  <si>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</si>
  <si>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</si>
  <si>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</si>
  <si>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</si>
  <si>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</si>
  <si>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</si>
  <si>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</si>
  <si>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</si>
  <si>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</si>
  <si>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</si>
  <si>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</si>
  <si>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</si>
  <si>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</si>
  <si>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</si>
  <si>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</si>
  <si>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</si>
  <si>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</si>
  <si>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</si>
  <si>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</si>
  <si>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</si>
  <si>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</si>
  <si>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</si>
  <si>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</si>
  <si>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</si>
  <si>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</si>
  <si>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</si>
  <si>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</si>
  <si>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</si>
  <si>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</si>
  <si>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</si>
  <si>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</si>
  <si>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</si>
  <si>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</si>
  <si>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</si>
  <si>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クラーク記念国際高等学校</t>
  </si>
  <si>
    <t>五所川原第一高等学校</t>
  </si>
  <si>
    <t>一関学院高等学校</t>
  </si>
  <si>
    <t>仙台育英学園高等学校</t>
  </si>
  <si>
    <t>秋田修英高等学校</t>
  </si>
  <si>
    <t>和順館高等学校</t>
  </si>
  <si>
    <t>東日本国際大学附属昌平高等学校</t>
  </si>
  <si>
    <t>晃陽学園高等学校</t>
  </si>
  <si>
    <t>日々輝学園高等学校</t>
  </si>
  <si>
    <t>あずさ第一高等学校</t>
  </si>
  <si>
    <t>大智学園高等学校</t>
  </si>
  <si>
    <t>鹿島山北高等学校</t>
  </si>
  <si>
    <t>ＡＯＩＫＥ高等学校</t>
  </si>
  <si>
    <t>駿台甲府高等学校</t>
  </si>
  <si>
    <t>キラリ高等学校</t>
  </si>
  <si>
    <t>愛知産業大学三河高等学校</t>
  </si>
  <si>
    <t>京都つくば開成高等学校</t>
  </si>
  <si>
    <t>大阪つくば開成高等学校</t>
  </si>
  <si>
    <t>ＡＩＥ国際高等学校</t>
  </si>
  <si>
    <t>日本教育学院高等学校</t>
  </si>
  <si>
    <t>高野山高等学校</t>
  </si>
  <si>
    <t>湯梨浜学園高等学校</t>
  </si>
  <si>
    <t>明誠高等学校</t>
  </si>
  <si>
    <t>鹿島朝日高等学校</t>
  </si>
  <si>
    <t>村上学園高等学校</t>
  </si>
  <si>
    <t>日本ウェルネス高等学校</t>
  </si>
  <si>
    <t>太平洋学園高等学校</t>
  </si>
  <si>
    <t>敬徳高等学校</t>
  </si>
  <si>
    <t>やまと高等学校</t>
  </si>
  <si>
    <t>府内高等学校</t>
  </si>
  <si>
    <t>屋久島おおぞら高等学校</t>
  </si>
  <si>
    <t>酪農学園大学附属とわの森三愛高等学校</t>
  </si>
  <si>
    <t>東奥学園高等学校</t>
  </si>
  <si>
    <t>盛岡中央高等学校</t>
  </si>
  <si>
    <t>仙台白百合学園高等学校</t>
  </si>
  <si>
    <t>聖光学院高等学校</t>
  </si>
  <si>
    <t>つくば開成高等学校</t>
  </si>
  <si>
    <t>開智高等学校</t>
  </si>
  <si>
    <t>鹿島学園高等学校</t>
  </si>
  <si>
    <t>清心女子高等学校</t>
  </si>
  <si>
    <t>創進学園高等学校</t>
  </si>
  <si>
    <t>啓新高等学校</t>
  </si>
  <si>
    <t>甲斐清和高等学校</t>
  </si>
  <si>
    <t>天龍興譲高等学校</t>
  </si>
  <si>
    <t>ぎふ国際高等学校</t>
  </si>
  <si>
    <t>ルネサンス豊田高等学校</t>
  </si>
  <si>
    <t>綾羽高等学校</t>
  </si>
  <si>
    <t>向陽台高等学校</t>
  </si>
  <si>
    <t>飛鳥未来高等学校</t>
  </si>
  <si>
    <t>慶風高等学校</t>
  </si>
  <si>
    <t>興譲館高等学校</t>
  </si>
  <si>
    <t>松陰高等学校</t>
  </si>
  <si>
    <t>高松中央高等学校</t>
  </si>
  <si>
    <t>今治精華高等学校</t>
  </si>
  <si>
    <t>福智高等学校</t>
  </si>
  <si>
    <t>くまもと清陵高等学校</t>
  </si>
  <si>
    <t>藤蔭高等学校</t>
  </si>
  <si>
    <t>星槎国際高等学校</t>
  </si>
  <si>
    <t>青森山田高等学校</t>
  </si>
  <si>
    <t>飛鳥未来きずな高等学校</t>
  </si>
  <si>
    <t>尚志高等学校</t>
  </si>
  <si>
    <t>松栄学園高等学校</t>
  </si>
  <si>
    <t>ルネサンス高等学校</t>
  </si>
  <si>
    <t>秀英高等学校</t>
  </si>
  <si>
    <t>開志学園高等学校</t>
  </si>
  <si>
    <t>自然学園高等学校</t>
  </si>
  <si>
    <t>地球環境高等学校</t>
  </si>
  <si>
    <t>城南高等学校</t>
  </si>
  <si>
    <t>菊華高等学校</t>
  </si>
  <si>
    <t>英心高等学校</t>
  </si>
  <si>
    <t>司学館高等学校</t>
  </si>
  <si>
    <t>京都美山高等学校</t>
  </si>
  <si>
    <t>長尾谷高等学校</t>
  </si>
  <si>
    <t>奈良女子高等学校</t>
  </si>
  <si>
    <t>ワオ高等学校</t>
  </si>
  <si>
    <t>聖光高等学校</t>
  </si>
  <si>
    <t>ＲＩＴＡ学園高等学校</t>
  </si>
  <si>
    <t>未来高等学校</t>
  </si>
  <si>
    <t>一ツ葉高等学校</t>
  </si>
  <si>
    <t>明豊高等学校</t>
  </si>
  <si>
    <t>Ｎ高等学校</t>
  </si>
  <si>
    <t>池上学院高等学校</t>
  </si>
  <si>
    <t>創学舎高等学校</t>
  </si>
  <si>
    <t>勇志国際高等学校</t>
  </si>
  <si>
    <t>わせがく高等学校</t>
  </si>
  <si>
    <t>厚木中央高等学校</t>
  </si>
  <si>
    <t>新潟産業大学附属高等学校</t>
  </si>
  <si>
    <t>松本国際高等学校</t>
  </si>
  <si>
    <t>中京高等学校</t>
  </si>
  <si>
    <t>徳風高等学校</t>
  </si>
  <si>
    <t>京都成章高等学校</t>
  </si>
  <si>
    <t>八洲学園高等学校</t>
  </si>
  <si>
    <t>関西文化芸術高等学校</t>
  </si>
  <si>
    <t>岡山理科大学附属高等学校</t>
  </si>
  <si>
    <t>広島工業大学高等学校</t>
  </si>
  <si>
    <t>長門高等学校</t>
  </si>
  <si>
    <t>つくば開成福岡高等学校</t>
  </si>
  <si>
    <t>八洲学園大学国際高等学校</t>
  </si>
  <si>
    <t>小樽双葉高等学校</t>
  </si>
  <si>
    <t>水戸平成学園高等学校</t>
  </si>
  <si>
    <t>中央国際高等学校</t>
  </si>
  <si>
    <t>信濃むつみ高等学校</t>
  </si>
  <si>
    <t>清凌高等学校</t>
  </si>
  <si>
    <t>大橋学園高等学校</t>
  </si>
  <si>
    <t>京都西山高等学校</t>
  </si>
  <si>
    <t>岡山県美作高等学校</t>
  </si>
  <si>
    <t>東林館高等学校</t>
  </si>
  <si>
    <t>成進高等学校</t>
  </si>
  <si>
    <t>明秀学園日立高等学校</t>
  </si>
  <si>
    <t>清和学園高等学校</t>
  </si>
  <si>
    <t>鴨川令徳高等学校</t>
  </si>
  <si>
    <t>科学技術学園高等学校</t>
  </si>
  <si>
    <t>コードアカデミー高等学校</t>
  </si>
  <si>
    <t>一志学園高等学校</t>
  </si>
  <si>
    <t>京都廣学館高等学校</t>
  </si>
  <si>
    <t>秋桜高等学校</t>
  </si>
  <si>
    <t>滋慶学園高等学校</t>
  </si>
  <si>
    <t>誠英高等学校</t>
  </si>
  <si>
    <t>北海道芸術高等学校</t>
  </si>
  <si>
    <t>翔洋学園高等学校</t>
  </si>
  <si>
    <t>わせがく夢育高等学校</t>
  </si>
  <si>
    <t>明聖高等学校</t>
  </si>
  <si>
    <t>東海大学付属望星高等学校</t>
  </si>
  <si>
    <t>ステップ高等学校</t>
  </si>
  <si>
    <t>京都共栄学園高等学校</t>
  </si>
  <si>
    <t>神須学園高等学校</t>
  </si>
  <si>
    <t>EIKOデジタル・クリエイティブ高等学校</t>
  </si>
  <si>
    <t>大川学園高等学校</t>
  </si>
  <si>
    <t>中山学園高等学校</t>
  </si>
  <si>
    <t>ＩＤ学園高等学校</t>
  </si>
  <si>
    <t>賢明学院高等学校</t>
  </si>
  <si>
    <t>志学会高等学校</t>
  </si>
  <si>
    <t>敬愛大学八日市場高等学校</t>
  </si>
  <si>
    <t>飯田女子高等学校</t>
  </si>
  <si>
    <t>東朋学園高等学校</t>
  </si>
  <si>
    <t>国際学院高等学校</t>
  </si>
  <si>
    <t>日本航空高等学校</t>
  </si>
  <si>
    <t>緑誠蘭高等学校</t>
  </si>
  <si>
    <t>英風高等学校</t>
  </si>
  <si>
    <t>さくら国際高等学校</t>
  </si>
  <si>
    <t>天王寺学館高等学校</t>
  </si>
  <si>
    <t>代々木高等学校</t>
  </si>
  <si>
    <t>ルネサンス大阪高等学校</t>
  </si>
  <si>
    <t>相生学院高等学校</t>
  </si>
  <si>
    <t>北豊島高等学校</t>
  </si>
  <si>
    <t>聖パウロ学園高等学校</t>
  </si>
  <si>
    <t>立志舎高等学校</t>
  </si>
  <si>
    <t>学校法人舘田学園</t>
  </si>
  <si>
    <t>学校法人一関学院</t>
  </si>
  <si>
    <t>学校法人仙台育英学園</t>
  </si>
  <si>
    <t>学校法人杉澤学園</t>
  </si>
  <si>
    <t>学校法人天真林昌学園</t>
  </si>
  <si>
    <t>学校法人昌平黌</t>
  </si>
  <si>
    <t>株式会社アットマーク・ラーニング</t>
  </si>
  <si>
    <t>学校法人青池学園</t>
  </si>
  <si>
    <t>学校法人駿台甲府学園</t>
  </si>
  <si>
    <t>学校法人倉橋学園</t>
  </si>
  <si>
    <t>学校法人愛知産業大学</t>
  </si>
  <si>
    <t>株式会社エーアイイー</t>
  </si>
  <si>
    <t>学校法人奈良岡村学園</t>
  </si>
  <si>
    <t>学校法人高野山学園</t>
  </si>
  <si>
    <t>学校法人湯梨浜学園</t>
  </si>
  <si>
    <t>学校法人益田永島学園</t>
  </si>
  <si>
    <t>学校法人タイケン国際学園</t>
  </si>
  <si>
    <t>学校法人太平洋学園</t>
  </si>
  <si>
    <t>学校法人府内学園</t>
  </si>
  <si>
    <t>学校法人KTC学園</t>
  </si>
  <si>
    <t>学校法人酪農学園</t>
  </si>
  <si>
    <t>学校法人東奥学園</t>
  </si>
  <si>
    <t>学校法人龍澤学園</t>
  </si>
  <si>
    <t>学校法人白百合学園</t>
  </si>
  <si>
    <t>学校法人山本学園</t>
  </si>
  <si>
    <t>学校法人聖光学院</t>
  </si>
  <si>
    <t>学校法人開智学園</t>
  </si>
  <si>
    <t>学校法人大谷学園</t>
  </si>
  <si>
    <t>学校法人創進学園</t>
  </si>
  <si>
    <t>学校法人福井精華学園</t>
  </si>
  <si>
    <t>学校法人伊藤学園</t>
  </si>
  <si>
    <t>学校法人どんぐり向方学園</t>
  </si>
  <si>
    <t>学校法人電波学園</t>
  </si>
  <si>
    <t>ブロードメディア株式会社</t>
  </si>
  <si>
    <t>学校法人綾羽育英会</t>
  </si>
  <si>
    <t>学校法人瓜生山学園</t>
  </si>
  <si>
    <t>株式会社ウィザス</t>
  </si>
  <si>
    <t>学校法人三幸学園</t>
  </si>
  <si>
    <t>学校法人田原学園</t>
  </si>
  <si>
    <t>学校法人興譲館</t>
  </si>
  <si>
    <t>学校法人山口松陰学園</t>
  </si>
  <si>
    <t>学校法人高松中央高等学校</t>
  </si>
  <si>
    <t>学校法人今治精華学園</t>
  </si>
  <si>
    <t>学校法人熊ゼミ学園</t>
  </si>
  <si>
    <t>学校法人日田佐藤学園</t>
  </si>
  <si>
    <t>学校法人国際学園</t>
  </si>
  <si>
    <t>学校法人青森山田学園</t>
  </si>
  <si>
    <t>学校法人尚志学園</t>
  </si>
  <si>
    <t>学校法人角川ドワンゴ学園</t>
  </si>
  <si>
    <t>学校法人松山学園</t>
  </si>
  <si>
    <t>学校法人大彦学園</t>
  </si>
  <si>
    <t>学校法人自然学園</t>
  </si>
  <si>
    <t>学校法人吉沢学園</t>
  </si>
  <si>
    <t>学校法人石井学園</t>
  </si>
  <si>
    <t>学校法人沼津精華学園</t>
  </si>
  <si>
    <t>学校法人菊武学園</t>
  </si>
  <si>
    <t>学校法人八木学園</t>
  </si>
  <si>
    <t>学校法人司学館</t>
  </si>
  <si>
    <t>学校法人両洋学園</t>
  </si>
  <si>
    <t>学校法人白藤学園</t>
  </si>
  <si>
    <t>学校法人ワオ未来学園</t>
  </si>
  <si>
    <t>学校法人喜田学園</t>
  </si>
  <si>
    <t>学校法人櫨蔭学園</t>
  </si>
  <si>
    <t>学校法人利他学園</t>
  </si>
  <si>
    <t>学校法人河原学園</t>
  </si>
  <si>
    <t>株式会社Iamsuccess.</t>
  </si>
  <si>
    <t>学校法人別府大学</t>
  </si>
  <si>
    <t>学校法人池上学園</t>
  </si>
  <si>
    <t>学校法人八戸工業大学</t>
  </si>
  <si>
    <t>株式会社愛郷舎</t>
  </si>
  <si>
    <t>学校法人鈴木学園</t>
  </si>
  <si>
    <t>学校法人柏専学院</t>
  </si>
  <si>
    <t>学校法人C2C Global Education Japan</t>
  </si>
  <si>
    <t>学校法人理知の杜</t>
  </si>
  <si>
    <t>学校法人安達学園</t>
  </si>
  <si>
    <t>学校法人沼津学園</t>
  </si>
  <si>
    <t>学校法人三重徳風学園</t>
  </si>
  <si>
    <t>学校法人明徳学園</t>
  </si>
  <si>
    <t>学校法人奈良立正芸術学院</t>
  </si>
  <si>
    <t>学校法人加計学園</t>
  </si>
  <si>
    <t>学校法人鶴学園</t>
  </si>
  <si>
    <t>学校法人長門高等学校</t>
  </si>
  <si>
    <t>学校法人つくば開成学園</t>
  </si>
  <si>
    <t>学校法人八洲学園</t>
  </si>
  <si>
    <t>学校法人北海道龍谷学園</t>
  </si>
  <si>
    <t>学校法人栗村学園</t>
  </si>
  <si>
    <t>学校法人山口学院</t>
  </si>
  <si>
    <t>学校法人中央国際学園</t>
  </si>
  <si>
    <t>学校法人外語学園</t>
  </si>
  <si>
    <t>学校法人平野学園</t>
  </si>
  <si>
    <t>学校法人みえ大橋学園</t>
  </si>
  <si>
    <t>学校法人京都西山学園</t>
  </si>
  <si>
    <t>学校法人美作学園</t>
  </si>
  <si>
    <t>学校法人宇部学園</t>
  </si>
  <si>
    <t>学校法人恭敬学園</t>
  </si>
  <si>
    <t>学校法人明秀学園</t>
  </si>
  <si>
    <t>学校法人一川学園</t>
  </si>
  <si>
    <t>学校法人令徳学園</t>
  </si>
  <si>
    <t>学校法人信学会</t>
  </si>
  <si>
    <t>学校法人玉村学園</t>
  </si>
  <si>
    <t>学校法人南京都学園</t>
  </si>
  <si>
    <t>学校法人山椿学園</t>
  </si>
  <si>
    <t>学校法人大阪滋慶学園</t>
  </si>
  <si>
    <t>学校法人三田尻学園</t>
  </si>
  <si>
    <t>学校法人柳商学園</t>
  </si>
  <si>
    <t>学校法人翔洋学園</t>
  </si>
  <si>
    <t>学校法人早稲田学園</t>
  </si>
  <si>
    <t>学校法人花沢学園</t>
  </si>
  <si>
    <t>学校法人信州長野学園</t>
  </si>
  <si>
    <t>学校法人共栄学園</t>
  </si>
  <si>
    <t>学校法人神須学園</t>
  </si>
  <si>
    <t>学校法⼈札幌静修学園</t>
  </si>
  <si>
    <t>学校法人大川学園</t>
  </si>
  <si>
    <t>学校法人中山学園</t>
  </si>
  <si>
    <t>学校法人郁文館夢学園</t>
  </si>
  <si>
    <t>学校法人東洋学園</t>
  </si>
  <si>
    <t>学校法人賢明学院</t>
  </si>
  <si>
    <t>学校法人志学会学院</t>
  </si>
  <si>
    <t>学校法人長戸路学園</t>
  </si>
  <si>
    <t>学校法人高松学園</t>
  </si>
  <si>
    <t>学校法人岡崎学園</t>
  </si>
  <si>
    <t>学校法人国際学院</t>
  </si>
  <si>
    <t>学校法人西口学園</t>
  </si>
  <si>
    <t>学校法人天王寺学館</t>
  </si>
  <si>
    <t>学校法人北豊島学園</t>
  </si>
  <si>
    <t>学校法人大原学園</t>
  </si>
  <si>
    <t>学校法人聖パウロ学園</t>
  </si>
  <si>
    <t>学校法人立志舎</t>
  </si>
  <si>
    <t>単位：千円、人</t>
    <rPh sb="0" eb="2">
      <t>タンイ</t>
    </rPh>
    <rPh sb="3" eb="4">
      <t>セン</t>
    </rPh>
    <rPh sb="4" eb="5">
      <t>エン</t>
    </rPh>
    <rPh sb="6" eb="7">
      <t>ヒト</t>
    </rPh>
    <phoneticPr fontId="1"/>
  </si>
  <si>
    <t>※下記に注意事項が表示されます。</t>
    <rPh sb="1" eb="3">
      <t>カキ</t>
    </rPh>
    <rPh sb="4" eb="6">
      <t>チュウイ</t>
    </rPh>
    <rPh sb="6" eb="8">
      <t>ジコウ</t>
    </rPh>
    <rPh sb="9" eb="11">
      <t>ヒョウジ</t>
    </rPh>
    <phoneticPr fontId="22"/>
  </si>
  <si>
    <t>人</t>
    <rPh sb="0" eb="1">
      <t>ニン</t>
    </rPh>
    <phoneticPr fontId="1"/>
  </si>
  <si>
    <t>卒業率</t>
    <rPh sb="0" eb="3">
      <t>ソツギョウリツ</t>
    </rPh>
    <phoneticPr fontId="1"/>
  </si>
  <si>
    <t>単位：人、％</t>
    <rPh sb="0" eb="2">
      <t>タンイ</t>
    </rPh>
    <rPh sb="3" eb="4">
      <t>ヒト</t>
    </rPh>
    <phoneticPr fontId="1"/>
  </si>
  <si>
    <t>※「自校の施設」とは自己所有の施設という意味ではありません。借用している施設でも当該学校の法人が設置・運営</t>
    <phoneticPr fontId="1"/>
  </si>
  <si>
    <t>　 している場合には自校の施設としてください。</t>
    <phoneticPr fontId="1"/>
  </si>
  <si>
    <t>　 位置づけている施設の数を記入してください。</t>
    <phoneticPr fontId="1"/>
  </si>
  <si>
    <t>※この質問の施設については、当該学校が高等学校通信教育規程第３条の通信教育連携協力施設(添付資料参照)として</t>
    <phoneticPr fontId="1"/>
  </si>
  <si>
    <t>※　学校の「所在地」をプルダウンより選択してから学校名・法人名を記入ください。</t>
    <rPh sb="2" eb="4">
      <t>ガッコウ</t>
    </rPh>
    <rPh sb="6" eb="9">
      <t>ショザイチ</t>
    </rPh>
    <rPh sb="18" eb="20">
      <t>センタク</t>
    </rPh>
    <rPh sb="24" eb="27">
      <t>ガッコウメイ</t>
    </rPh>
    <rPh sb="32" eb="34">
      <t>キニュウ</t>
    </rPh>
    <phoneticPr fontId="1"/>
  </si>
  <si>
    <t>※　計は①年齢別生徒数計と一致させてください。</t>
    <rPh sb="2" eb="3">
      <t>ケイ</t>
    </rPh>
    <rPh sb="5" eb="8">
      <t>ネンレイベツ</t>
    </rPh>
    <rPh sb="8" eb="11">
      <t>セイトスウ</t>
    </rPh>
    <rPh sb="11" eb="12">
      <t>ケイ</t>
    </rPh>
    <rPh sb="13" eb="15">
      <t>イッチ</t>
    </rPh>
    <phoneticPr fontId="21"/>
  </si>
  <si>
    <t>NO</t>
    <phoneticPr fontId="1"/>
  </si>
  <si>
    <t>法人名</t>
  </si>
  <si>
    <t>学校名</t>
  </si>
  <si>
    <t>設置区分</t>
  </si>
  <si>
    <t>募集区域</t>
  </si>
  <si>
    <t>所轄庁所在都道府県</t>
  </si>
  <si>
    <t>郵便番号</t>
  </si>
  <si>
    <t>住所1</t>
    <rPh sb="0" eb="2">
      <t>ジュウショ</t>
    </rPh>
    <phoneticPr fontId="1"/>
  </si>
  <si>
    <t>住所2</t>
    <rPh sb="0" eb="2">
      <t>ジュウショ</t>
    </rPh>
    <phoneticPr fontId="1"/>
  </si>
  <si>
    <t>住所3</t>
    <rPh sb="0" eb="2">
      <t>ジュウショ</t>
    </rPh>
    <phoneticPr fontId="1"/>
  </si>
  <si>
    <t>住所4</t>
    <rPh sb="0" eb="2">
      <t>ジュウショ</t>
    </rPh>
    <phoneticPr fontId="1"/>
  </si>
  <si>
    <t>電話番号</t>
  </si>
  <si>
    <t>HPアドレス</t>
  </si>
  <si>
    <t>学校法人</t>
  </si>
  <si>
    <t>広域</t>
  </si>
  <si>
    <t>0698533</t>
    <phoneticPr fontId="1"/>
  </si>
  <si>
    <t>江別市</t>
  </si>
  <si>
    <t>文京台緑町569</t>
  </si>
  <si>
    <t>011-386-3111</t>
    <phoneticPr fontId="1"/>
  </si>
  <si>
    <t>https://www.san-ai.ed.jp/</t>
    <phoneticPr fontId="1"/>
  </si>
  <si>
    <t>0750163</t>
    <phoneticPr fontId="1"/>
  </si>
  <si>
    <t>札幌市厚別区</t>
  </si>
  <si>
    <t>もみじ台北五丁目12-1</t>
  </si>
  <si>
    <t>0124-25-5001</t>
  </si>
  <si>
    <t>https://seisa.ed.jp/</t>
    <phoneticPr fontId="1"/>
  </si>
  <si>
    <t>狭域</t>
  </si>
  <si>
    <t>0620903</t>
    <phoneticPr fontId="1"/>
  </si>
  <si>
    <t>札幌市豊平区</t>
  </si>
  <si>
    <t>豊平三条五丁目1-38</t>
  </si>
  <si>
    <t>011-811-5297</t>
  </si>
  <si>
    <t>https://www.ikegamigakuin.ed.jp/</t>
    <phoneticPr fontId="1"/>
  </si>
  <si>
    <t>0470014</t>
    <phoneticPr fontId="1"/>
  </si>
  <si>
    <t>小樽市</t>
  </si>
  <si>
    <t>住ノ江一丁目3-17</t>
  </si>
  <si>
    <t>0134-31-3100</t>
  </si>
  <si>
    <t>https://www.r-futaba.ed.jp/</t>
    <phoneticPr fontId="1"/>
  </si>
  <si>
    <t>0980112</t>
    <phoneticPr fontId="1"/>
  </si>
  <si>
    <t>上川郡和寒町</t>
  </si>
  <si>
    <t>字三和412</t>
  </si>
  <si>
    <t>011-743-1267</t>
  </si>
  <si>
    <t>http://www.sapporo-jg.com/sanwa/</t>
    <phoneticPr fontId="1"/>
  </si>
  <si>
    <t>0482411</t>
    <phoneticPr fontId="1"/>
  </si>
  <si>
    <t>余市郡仁木町</t>
  </si>
  <si>
    <t>東町五丁目4-1</t>
  </si>
  <si>
    <t>0135-48-5131</t>
  </si>
  <si>
    <t>https://www.kyokei.ac.jp/</t>
  </si>
  <si>
    <t>0640916</t>
    <phoneticPr fontId="1"/>
  </si>
  <si>
    <t>札幌市中央区</t>
  </si>
  <si>
    <t>南十六条西六丁目2-1</t>
  </si>
  <si>
    <t>011-521-0234</t>
    <phoneticPr fontId="1"/>
  </si>
  <si>
    <t>https://tsushin.sapporoseishu.ed.jp/#course</t>
    <phoneticPr fontId="1"/>
  </si>
  <si>
    <t>学校法人創志学園</t>
  </si>
  <si>
    <t>0780151</t>
  </si>
  <si>
    <t>深川市</t>
  </si>
  <si>
    <t>納内町三丁目2-40</t>
  </si>
  <si>
    <t>0164-24-2001</t>
  </si>
  <si>
    <t>0370044</t>
    <phoneticPr fontId="1"/>
  </si>
  <si>
    <t>五所川原市</t>
  </si>
  <si>
    <t>字元町42</t>
  </si>
  <si>
    <t>0173-26-6662</t>
  </si>
  <si>
    <t>https://51corr.ed.jp/</t>
    <phoneticPr fontId="1"/>
  </si>
  <si>
    <t>0300821</t>
    <phoneticPr fontId="1"/>
  </si>
  <si>
    <t>青森市</t>
  </si>
  <si>
    <t>勝田二丁目11-1</t>
  </si>
  <si>
    <t>017-775-2121</t>
    <phoneticPr fontId="1"/>
  </si>
  <si>
    <t>https://www.toogakuen.ac.jp/tusin_katei/</t>
    <phoneticPr fontId="1"/>
  </si>
  <si>
    <t>0300846</t>
    <phoneticPr fontId="1"/>
  </si>
  <si>
    <t>青葉三丁目13-40</t>
  </si>
  <si>
    <t>017-728-5030</t>
  </si>
  <si>
    <t>http://www.yamada-tsushin.jp/</t>
    <phoneticPr fontId="1"/>
  </si>
  <si>
    <t>0318505</t>
    <phoneticPr fontId="1"/>
  </si>
  <si>
    <t>八戸市</t>
  </si>
  <si>
    <t>大字妙字大開67</t>
  </si>
  <si>
    <t>0178-25-4311</t>
    <phoneticPr fontId="1"/>
  </si>
  <si>
    <t>https://www.kodai2-h.ed.jp/</t>
    <phoneticPr fontId="1"/>
  </si>
  <si>
    <t>0210871</t>
    <phoneticPr fontId="1"/>
  </si>
  <si>
    <t>一関市</t>
  </si>
  <si>
    <t>八幡町5-24</t>
  </si>
  <si>
    <t>0191-23-4240</t>
  </si>
  <si>
    <t>https://www.ichinoseki-gakuin.jp</t>
    <phoneticPr fontId="1"/>
  </si>
  <si>
    <t>0200063</t>
    <phoneticPr fontId="1"/>
  </si>
  <si>
    <t>盛岡市</t>
  </si>
  <si>
    <t>材木町9-13</t>
  </si>
  <si>
    <t>019-622-6057</t>
    <phoneticPr fontId="1"/>
  </si>
  <si>
    <t>https://www.chuo-tan-e.jp/</t>
  </si>
  <si>
    <t>仙台市宮城野区</t>
  </si>
  <si>
    <t>宮城野二丁目4-1</t>
  </si>
  <si>
    <t>022-256-4148</t>
  </si>
  <si>
    <t>https://www.sendaiikuei.ed.jp/ilc/</t>
    <phoneticPr fontId="1"/>
  </si>
  <si>
    <t>仙台市泉区</t>
  </si>
  <si>
    <t>紫山一丁目2-1</t>
  </si>
  <si>
    <t>022-777-6625</t>
  </si>
  <si>
    <t>https://enc.sendaishirayuri.net/</t>
  </si>
  <si>
    <t>登米市</t>
  </si>
  <si>
    <t>米山町中津山字筒場埣215</t>
  </si>
  <si>
    <t>0220-55-3770</t>
  </si>
  <si>
    <t>https://www.sanko.ac.jp/asuka-kizuna/</t>
  </si>
  <si>
    <t>9880812</t>
    <phoneticPr fontId="1"/>
  </si>
  <si>
    <t>気仙沼市</t>
  </si>
  <si>
    <t>大峠山1-1</t>
  </si>
  <si>
    <t>0226-23-3100</t>
    <phoneticPr fontId="1"/>
  </si>
  <si>
    <t>https://www.toryo.ed.jp/</t>
    <phoneticPr fontId="1"/>
  </si>
  <si>
    <t>0140047</t>
    <phoneticPr fontId="1"/>
  </si>
  <si>
    <t>大仙市</t>
  </si>
  <si>
    <t>大曲須和町一丁目1-30</t>
  </si>
  <si>
    <t>0187-63-2622</t>
  </si>
  <si>
    <t>http://www.akitashuei.net/</t>
  </si>
  <si>
    <t>酒田市</t>
  </si>
  <si>
    <t>南千日町4-50</t>
  </si>
  <si>
    <t>0234-26-1670</t>
  </si>
  <si>
    <t>http://www.wajun-honbu.ac.jp/wajunkan/</t>
  </si>
  <si>
    <t>9900832</t>
    <phoneticPr fontId="1"/>
  </si>
  <si>
    <t>山形市</t>
  </si>
  <si>
    <t>城西町三丁目13-7</t>
  </si>
  <si>
    <t>023-679-3715</t>
    <phoneticPr fontId="1"/>
  </si>
  <si>
    <t>https://cor.seizan.ed.jp/</t>
    <phoneticPr fontId="1"/>
  </si>
  <si>
    <t>いわき市</t>
  </si>
  <si>
    <t>平鎌田字寿金沢22-1</t>
  </si>
  <si>
    <t>0246-88-6743</t>
  </si>
  <si>
    <t>https://shohei.school/</t>
  </si>
  <si>
    <t>伊達市</t>
  </si>
  <si>
    <t>六角3</t>
  </si>
  <si>
    <t>024-583-3325 </t>
  </si>
  <si>
    <t>https://www.seikogakuin.jp/</t>
  </si>
  <si>
    <t>郡山市</t>
  </si>
  <si>
    <t>中町14-18</t>
  </si>
  <si>
    <t>024-927-0550</t>
  </si>
  <si>
    <t>http://www.abnet.or.jp/tusin-shoshi/</t>
  </si>
  <si>
    <t>株式会社コーチング・スタッフ</t>
  </si>
  <si>
    <t>新宿区</t>
  </si>
  <si>
    <t>北新宿一丁目21-10</t>
  </si>
  <si>
    <t>03-5925-2773</t>
  </si>
  <si>
    <t>つくば市</t>
  </si>
  <si>
    <t>作谷578-2</t>
  </si>
  <si>
    <t>0120-0252-15</t>
  </si>
  <si>
    <t>https://nnn.ed.jp/</t>
  </si>
  <si>
    <t>株式会社</t>
  </si>
  <si>
    <t>高萩市</t>
  </si>
  <si>
    <t>大字赤浜2086-1</t>
  </si>
  <si>
    <t>0120-761-080</t>
  </si>
  <si>
    <t>https://www.daiichigakuin.ed.jp/</t>
  </si>
  <si>
    <t>水戸市</t>
  </si>
  <si>
    <t>根本二丁目545</t>
  </si>
  <si>
    <t>029-300-5777</t>
  </si>
  <si>
    <t>https://mitoheisei.ac.jp/</t>
  </si>
  <si>
    <t>日立市</t>
  </si>
  <si>
    <t>神峰町三丁目2-26</t>
  </si>
  <si>
    <t>0294-25-1556</t>
  </si>
  <si>
    <t>http://www.meishu.ac.jp/tsushin/</t>
    <phoneticPr fontId="1"/>
  </si>
  <si>
    <t>大みか町四丁目1-3</t>
  </si>
  <si>
    <t>050-3794-8223</t>
  </si>
  <si>
    <t>https://shoyo-net.org/</t>
  </si>
  <si>
    <t>3100913</t>
    <phoneticPr fontId="1"/>
  </si>
  <si>
    <t>見川町2582-9</t>
  </si>
  <si>
    <t>029-297-4018</t>
    <phoneticPr fontId="1"/>
  </si>
  <si>
    <t>https://www.eiko-dch.ac.jp/top.html</t>
    <phoneticPr fontId="1"/>
  </si>
  <si>
    <t>3100801</t>
    <phoneticPr fontId="1"/>
  </si>
  <si>
    <t>桜川一丁目7-1</t>
  </si>
  <si>
    <t>050-5530-5358</t>
    <phoneticPr fontId="1"/>
  </si>
  <si>
    <t>https://www.sanko.ac.jp/asuka-kibou/mito/</t>
    <phoneticPr fontId="1"/>
  </si>
  <si>
    <t>学校法人鹿島学園</t>
  </si>
  <si>
    <t>西新宿七丁目10-6</t>
  </si>
  <si>
    <t>西新宿小林ビル6F</t>
  </si>
  <si>
    <t>03-6908-8615</t>
  </si>
  <si>
    <t>学校法人晃陽学園</t>
  </si>
  <si>
    <t>古河市</t>
  </si>
  <si>
    <t>東一丁目5-26</t>
  </si>
  <si>
    <t>0280-31-5455</t>
  </si>
  <si>
    <t>牛久市</t>
  </si>
  <si>
    <t>柏田町3315-10</t>
  </si>
  <si>
    <t>029-872-5532</t>
  </si>
  <si>
    <t>港区</t>
  </si>
  <si>
    <t>赤坂八丁目4-14</t>
  </si>
  <si>
    <t>青山タワープレイス6F</t>
  </si>
  <si>
    <t>03-6439-3725</t>
  </si>
  <si>
    <t>学校法人開桜学院</t>
  </si>
  <si>
    <t>塩谷郡塩谷町</t>
  </si>
  <si>
    <t>大字大宮2475-1</t>
  </si>
  <si>
    <t>0287-41-3851</t>
  </si>
  <si>
    <t>さいたま市岩槻区</t>
  </si>
  <si>
    <t>大字徳力186</t>
  </si>
  <si>
    <t>048-793-1370</t>
  </si>
  <si>
    <t>https://www.kaichigakuen.ed.jp/tsushin/</t>
  </si>
  <si>
    <t>春日部市</t>
  </si>
  <si>
    <t>大沼二丁目40</t>
  </si>
  <si>
    <t>048-738-0378</t>
  </si>
  <si>
    <t>https://matsuyama.ac.jp/matsue/</t>
  </si>
  <si>
    <t>深谷市</t>
  </si>
  <si>
    <t>血洗島244-4</t>
  </si>
  <si>
    <t>03-6824-2714</t>
  </si>
  <si>
    <t>http://sougakusha.ed.jp/</t>
  </si>
  <si>
    <t>川越市</t>
  </si>
  <si>
    <t>大字的場2797-24</t>
  </si>
  <si>
    <t>049-233-3636</t>
  </si>
  <si>
    <t>https://kasumigaseki.ed.jp/</t>
  </si>
  <si>
    <t>入間郡越生町</t>
  </si>
  <si>
    <t>上野東一丁目3-2</t>
  </si>
  <si>
    <t>049-292-2017</t>
  </si>
  <si>
    <t>http://www.sgh.ed.jp/</t>
  </si>
  <si>
    <t>飯能市</t>
  </si>
  <si>
    <t>大字平戸130-2</t>
  </si>
  <si>
    <t>0120-299-325</t>
  </si>
  <si>
    <t>https://www.yumeiku.wasegaku.ac.jp/</t>
  </si>
  <si>
    <t>仲町16-8</t>
  </si>
  <si>
    <t>042-971-1717</t>
  </si>
  <si>
    <t>https://ohkawa.ed.jp/</t>
  </si>
  <si>
    <t>北葛飾郡杉戸町</t>
  </si>
  <si>
    <t>大字並塚1643</t>
  </si>
  <si>
    <t>0480-38-1810</t>
  </si>
  <si>
    <t>https://shigakukai.ed.jp/</t>
    <phoneticPr fontId="1"/>
  </si>
  <si>
    <t>北足立郡伊奈町</t>
  </si>
  <si>
    <t>大字小室10474</t>
  </si>
  <si>
    <t>048-721-5931</t>
  </si>
  <si>
    <t>https://jsh.kgef.ac.jp/khs/</t>
  </si>
  <si>
    <t>3570006</t>
    <phoneticPr fontId="1"/>
  </si>
  <si>
    <t>大字中山292</t>
  </si>
  <si>
    <t>042-973-1500</t>
    <phoneticPr fontId="1"/>
  </si>
  <si>
    <t>http://www.seibou.ac.jp/</t>
    <phoneticPr fontId="1"/>
  </si>
  <si>
    <t>越谷市</t>
  </si>
  <si>
    <t>新越谷二丁目18-6</t>
  </si>
  <si>
    <t>048-987-1094</t>
  </si>
  <si>
    <t>夷隅郡御宿町</t>
  </si>
  <si>
    <t>久保1528</t>
  </si>
  <si>
    <t>0470-68-2211</t>
  </si>
  <si>
    <t>https://chuo-kokusai.ac.jp/</t>
  </si>
  <si>
    <t>鴨川市</t>
  </si>
  <si>
    <t>横渚815</t>
  </si>
  <si>
    <t>04-7092-0267</t>
    <phoneticPr fontId="1"/>
  </si>
  <si>
    <t>https://reitoku.ed.jp/</t>
  </si>
  <si>
    <t>千葉市中央区</t>
  </si>
  <si>
    <t>本千葉町10-23</t>
  </si>
  <si>
    <t>043-225-5622</t>
  </si>
  <si>
    <t>https://cyber.meisei-hs.ac.jp/</t>
  </si>
  <si>
    <t>船橋市</t>
  </si>
  <si>
    <t>本町三丁目34-10</t>
  </si>
  <si>
    <t>047-422-4380</t>
  </si>
  <si>
    <t>http://nakayama-gakuen.ac.jp/ngh/</t>
  </si>
  <si>
    <t>匝瑳市</t>
  </si>
  <si>
    <t>八日市場ロ390</t>
  </si>
  <si>
    <t>0479-72-1588</t>
  </si>
  <si>
    <t>https://keiai8.ed.jp/tsushin</t>
  </si>
  <si>
    <t>学校法人野田鎌田学園</t>
  </si>
  <si>
    <t>野田市</t>
  </si>
  <si>
    <t>野田405-1</t>
  </si>
  <si>
    <t>04-7122-2400</t>
  </si>
  <si>
    <t>南町三丁目2-1</t>
  </si>
  <si>
    <t>青木ビル3階</t>
  </si>
  <si>
    <t>043-312-7444</t>
  </si>
  <si>
    <t>学校法人佐藤学園</t>
  </si>
  <si>
    <t>茂原市</t>
  </si>
  <si>
    <t>緑ケ丘一丁目53</t>
  </si>
  <si>
    <t>0475-44-7541</t>
  </si>
  <si>
    <t>高田馬場四丁目9-9</t>
  </si>
  <si>
    <t>東京事務局</t>
  </si>
  <si>
    <t>03-3369-4324</t>
  </si>
  <si>
    <t>荒川区</t>
  </si>
  <si>
    <t>東尾久六丁目34-24</t>
  </si>
  <si>
    <t>03-3895-3051</t>
  </si>
  <si>
    <t>http://www.kitatoshima.ed.jp/</t>
  </si>
  <si>
    <t>千代田区</t>
  </si>
  <si>
    <t>神田神保町二丁目42</t>
  </si>
  <si>
    <t>03-3237-3141</t>
  </si>
  <si>
    <t>https://ohs.o-hara.ac.jp/</t>
  </si>
  <si>
    <t>八王子市</t>
  </si>
  <si>
    <t>下恩方町2727</t>
  </si>
  <si>
    <t>042-651-3882</t>
  </si>
  <si>
    <t>http://www.st-paul.ed.jp/</t>
  </si>
  <si>
    <t>墨田区</t>
  </si>
  <si>
    <t>太平二丁目9-6</t>
  </si>
  <si>
    <t>03-5608-1033</t>
  </si>
  <si>
    <t>https://www.risshisha.ed.jp/</t>
  </si>
  <si>
    <t>国立市</t>
  </si>
  <si>
    <t>富士見台二丁目36-2</t>
  </si>
  <si>
    <t>042-573-8111</t>
  </si>
  <si>
    <t>学校法人科学技術学園</t>
  </si>
  <si>
    <t>世田谷区</t>
  </si>
  <si>
    <t>成城一丁目11-1</t>
  </si>
  <si>
    <t>03-5494-7711</t>
  </si>
  <si>
    <t>学校法人東海大学</t>
  </si>
  <si>
    <t>渋谷区</t>
  </si>
  <si>
    <t>富ケ谷二丁目10-7</t>
  </si>
  <si>
    <t>03-3467-8111</t>
  </si>
  <si>
    <t>目黒区</t>
  </si>
  <si>
    <t>目黒一丁目6-15</t>
  </si>
  <si>
    <t>03-3492-6674</t>
  </si>
  <si>
    <t>横浜市港北区</t>
  </si>
  <si>
    <t>篠原台町36-37</t>
  </si>
  <si>
    <t>045-421-8864</t>
  </si>
  <si>
    <t>http://www.seisin.ed.jp/</t>
  </si>
  <si>
    <t>横浜市泉区</t>
  </si>
  <si>
    <t>和泉町7865</t>
  </si>
  <si>
    <t>045-806-2100</t>
  </si>
  <si>
    <t>http://www.shuei.ed.jp/</t>
  </si>
  <si>
    <t>厚木市</t>
  </si>
  <si>
    <t>恩名一丁目17-18</t>
  </si>
  <si>
    <t>046-221-5678</t>
  </si>
  <si>
    <t>https://www.suzukigakuen.ac.jp/chuo/</t>
  </si>
  <si>
    <t>株式会社山北学園</t>
  </si>
  <si>
    <t>足柄上郡山北町</t>
  </si>
  <si>
    <t>中川921-87</t>
  </si>
  <si>
    <t>0465-78-3900</t>
  </si>
  <si>
    <t>見附市</t>
  </si>
  <si>
    <t>本所二丁目2-21</t>
  </si>
  <si>
    <t>0258-62-0703</t>
  </si>
  <si>
    <t>https://soushin.ed.jp/</t>
  </si>
  <si>
    <t>新潟市中央区</t>
  </si>
  <si>
    <t>南長潟21-1</t>
  </si>
  <si>
    <t>025-287-3390</t>
  </si>
  <si>
    <t>https://www.kaishi.ed.jp/</t>
  </si>
  <si>
    <t>9451397</t>
    <phoneticPr fontId="1"/>
  </si>
  <si>
    <t>柏崎市</t>
  </si>
  <si>
    <t>大字安田2510-2</t>
  </si>
  <si>
    <t>0257-24-6644</t>
    <phoneticPr fontId="1"/>
  </si>
  <si>
    <t>https://managara.nsf-h.ed.jp/</t>
    <phoneticPr fontId="1"/>
  </si>
  <si>
    <t>長岡市</t>
  </si>
  <si>
    <t>宮栄三丁目16-14</t>
  </si>
  <si>
    <t>0258-31-6771</t>
  </si>
  <si>
    <t>品川区</t>
  </si>
  <si>
    <t>北品川五丁目12-4</t>
  </si>
  <si>
    <t>03-5423-2812</t>
  </si>
  <si>
    <t>小浜市</t>
  </si>
  <si>
    <t>小浜広峰108</t>
  </si>
  <si>
    <t>0770-52-3481</t>
  </si>
  <si>
    <t>https://aoike.ac.jp/highschool/</t>
  </si>
  <si>
    <t>福井市</t>
  </si>
  <si>
    <t>文京四丁目15-1</t>
  </si>
  <si>
    <t>0776-63-6448</t>
  </si>
  <si>
    <t>https://keishin.ed.jp/tsushin/</t>
  </si>
  <si>
    <t>甲府市</t>
  </si>
  <si>
    <t>塩部二丁目8-1</t>
  </si>
  <si>
    <t>0120-17-1524</t>
  </si>
  <si>
    <t>https://www.sundai-kofu.ed.jp/corr/</t>
    <phoneticPr fontId="1"/>
  </si>
  <si>
    <t>青沼三丁目10-1</t>
  </si>
  <si>
    <t>055-221-7888</t>
  </si>
  <si>
    <t>http://seika.ito-gakuen.ed.jp/</t>
  </si>
  <si>
    <t>北杜市</t>
  </si>
  <si>
    <t>須玉町小尾6900</t>
  </si>
  <si>
    <t>0551-45-0510</t>
  </si>
  <si>
    <t>http://shizengakuen.ed.jp/</t>
  </si>
  <si>
    <t>酒折二丁目4-5</t>
  </si>
  <si>
    <t>055-224-1414</t>
    <phoneticPr fontId="1"/>
  </si>
  <si>
    <t>https://www.yghs.ed.jp/yghs_dl/</t>
    <phoneticPr fontId="1"/>
  </si>
  <si>
    <t>愛宕町112</t>
  </si>
  <si>
    <t>055-252-6187</t>
    <phoneticPr fontId="1"/>
  </si>
  <si>
    <t>https://www.yamanashi-eiwa.ac.jp/jsh/senior</t>
    <phoneticPr fontId="1"/>
  </si>
  <si>
    <t>学校法人日本航空学園</t>
  </si>
  <si>
    <t>下目黒二丁目14-14</t>
  </si>
  <si>
    <t>JAAビル</t>
  </si>
  <si>
    <t>03-5434-8611</t>
  </si>
  <si>
    <t>下伊那郡天龍村</t>
  </si>
  <si>
    <t>神原3974</t>
  </si>
  <si>
    <t>0260-32-3581</t>
  </si>
  <si>
    <t>http://donguri-gakuen.jp/old/hsc/</t>
    <phoneticPr fontId="1"/>
  </si>
  <si>
    <t>佐久市</t>
  </si>
  <si>
    <t>中込2923-1</t>
  </si>
  <si>
    <t>0267-63-1411</t>
  </si>
  <si>
    <t>https://earth.ac.jp/</t>
  </si>
  <si>
    <t>松本市</t>
  </si>
  <si>
    <t>村井町南三丁目6-25</t>
  </si>
  <si>
    <t>0263-88-0044</t>
    <phoneticPr fontId="1"/>
  </si>
  <si>
    <t>https://matsukoku-tsushin.com/</t>
    <phoneticPr fontId="1"/>
  </si>
  <si>
    <t>南松本一丁目13-26</t>
  </si>
  <si>
    <t>0263-27-3700</t>
  </si>
  <si>
    <t>https://www.terra.ed.jp/</t>
    <phoneticPr fontId="1"/>
  </si>
  <si>
    <t>上田市</t>
  </si>
  <si>
    <t>中央一丁目2-21</t>
  </si>
  <si>
    <t>0268-75-7877</t>
  </si>
  <si>
    <t>https://www.code.ac.jp/</t>
  </si>
  <si>
    <t>長野市</t>
  </si>
  <si>
    <t>信更町上尾2200</t>
  </si>
  <si>
    <t>026-285-0909</t>
    <phoneticPr fontId="1"/>
  </si>
  <si>
    <t>https://www.naganogakuen.ac.jp/</t>
    <phoneticPr fontId="1"/>
  </si>
  <si>
    <t>東御市</t>
  </si>
  <si>
    <t>新張字楢原1931</t>
  </si>
  <si>
    <t>03-3828-2206</t>
  </si>
  <si>
    <t>https://id.ikubunkan.ed.jp/</t>
  </si>
  <si>
    <t>飯田市</t>
  </si>
  <si>
    <t>上郷飯沼3135-3</t>
  </si>
  <si>
    <t>0265-22-1386</t>
  </si>
  <si>
    <t>https://i-joshi.com/</t>
  </si>
  <si>
    <t>木曽郡南木曽町</t>
  </si>
  <si>
    <t>吾妻蘭3859-39</t>
  </si>
  <si>
    <t>0264-24-0477</t>
  </si>
  <si>
    <t>https://ryokuseiran.cfc.ac.jp/</t>
    <phoneticPr fontId="1"/>
  </si>
  <si>
    <t>大字東和田253</t>
  </si>
  <si>
    <t>026-243-1079</t>
    <phoneticPr fontId="1"/>
  </si>
  <si>
    <t>https://www.nagano-nichidai.ed.jp/</t>
    <phoneticPr fontId="1"/>
  </si>
  <si>
    <t>学校法人上田煌桜学園</t>
  </si>
  <si>
    <t>代々木一丁目43-8</t>
  </si>
  <si>
    <t>03-3370-0718</t>
  </si>
  <si>
    <t>上伊那郡辰野町</t>
  </si>
  <si>
    <t>大字伊那富3305-94</t>
  </si>
  <si>
    <t>0266-75-0581</t>
  </si>
  <si>
    <t>岐阜市</t>
  </si>
  <si>
    <t>橋本町三丁目9</t>
  </si>
  <si>
    <t>058-251-8181</t>
  </si>
  <si>
    <t>https://gifu-kokusai.denpa.jp/</t>
  </si>
  <si>
    <t>細畑一丁目10-14</t>
  </si>
  <si>
    <t>058-240-3335</t>
  </si>
  <si>
    <t>https://hope.sc/</t>
  </si>
  <si>
    <t>瑞浪市</t>
  </si>
  <si>
    <t>土岐町7074-1</t>
  </si>
  <si>
    <t>0572-66-1255</t>
  </si>
  <si>
    <t>http://www.chukyo-ch.ed.jp/</t>
  </si>
  <si>
    <t>大垣市</t>
  </si>
  <si>
    <t>清水町65</t>
  </si>
  <si>
    <t>0584-78-3383</t>
  </si>
  <si>
    <t>https://seiryo.hirano.ac.jp/</t>
  </si>
  <si>
    <t>高砂町二丁目8</t>
  </si>
  <si>
    <t>058-265-1666</t>
  </si>
  <si>
    <t>榛原郡吉田町</t>
  </si>
  <si>
    <t>神戸726-4</t>
  </si>
  <si>
    <t>0548-33-4976</t>
  </si>
  <si>
    <t>https://www.kirari-highschool.jp/</t>
    <phoneticPr fontId="1"/>
  </si>
  <si>
    <t>4228076</t>
    <phoneticPr fontId="1"/>
  </si>
  <si>
    <t>静岡市駿河区</t>
  </si>
  <si>
    <t>八幡一丁目1-1</t>
  </si>
  <si>
    <t>054-281-0191</t>
    <phoneticPr fontId="1"/>
  </si>
  <si>
    <t>https://nagomi.shizugaku.jp/</t>
    <phoneticPr fontId="1"/>
  </si>
  <si>
    <t>4100033</t>
    <phoneticPr fontId="1"/>
  </si>
  <si>
    <t>沼津市</t>
  </si>
  <si>
    <t>杉崎町11-20</t>
  </si>
  <si>
    <t>055-921-0346</t>
    <phoneticPr fontId="1"/>
  </si>
  <si>
    <t>https://www.n-chuo.ac.jp/</t>
    <phoneticPr fontId="1"/>
  </si>
  <si>
    <t>4100013</t>
    <phoneticPr fontId="1"/>
  </si>
  <si>
    <t>東熊堂491</t>
  </si>
  <si>
    <t>055-921-7942</t>
    <phoneticPr fontId="1"/>
  </si>
  <si>
    <t>https://hiryu.ed.jp/</t>
    <phoneticPr fontId="1"/>
  </si>
  <si>
    <t>岡崎市</t>
  </si>
  <si>
    <t>岡町原山12-10</t>
  </si>
  <si>
    <t>0564-48-5230</t>
  </si>
  <si>
    <t>https://www.asu-mikawa-tani.jp/</t>
  </si>
  <si>
    <t>豊田市</t>
  </si>
  <si>
    <t>藤沢町丸竹182</t>
  </si>
  <si>
    <t>0120-816-737</t>
  </si>
  <si>
    <t>https://www.r-ac.jp/</t>
  </si>
  <si>
    <t>名古屋市守山区</t>
  </si>
  <si>
    <t>小幡五丁目8-13</t>
  </si>
  <si>
    <t>052-791-8261</t>
  </si>
  <si>
    <t>http://kikutake.ac.jp/kikukatani/</t>
  </si>
  <si>
    <t>名古屋市中区</t>
  </si>
  <si>
    <t>伊勢山一丁目2-29</t>
  </si>
  <si>
    <t>052-322-5255</t>
  </si>
  <si>
    <t>http://asu-tchs.jp/</t>
  </si>
  <si>
    <t>名古屋市昭和区</t>
  </si>
  <si>
    <t>川名山町122</t>
  </si>
  <si>
    <t>052-761-5311</t>
    <phoneticPr fontId="1"/>
  </si>
  <si>
    <t>https://chukyo-can.jp/</t>
    <phoneticPr fontId="1"/>
  </si>
  <si>
    <t>伊勢市</t>
  </si>
  <si>
    <t>河崎一丁目3-25</t>
  </si>
  <si>
    <t>0596-28-2077</t>
  </si>
  <si>
    <t>https://www.eishin-hs.ed.jp/</t>
  </si>
  <si>
    <t>亀山市</t>
  </si>
  <si>
    <t>和賀町1789-4</t>
  </si>
  <si>
    <t>0595-82-3561</t>
  </si>
  <si>
    <t>http://mietokufu.ed.jp/</t>
    <phoneticPr fontId="1"/>
  </si>
  <si>
    <t>四日市市</t>
  </si>
  <si>
    <t>大字塩浜149-8</t>
  </si>
  <si>
    <t>059-348-4800</t>
  </si>
  <si>
    <t>https://www.ohashigh.ed.jp/</t>
  </si>
  <si>
    <t>津市</t>
  </si>
  <si>
    <t>一志町大仰326</t>
  </si>
  <si>
    <t>0598-42-8174</t>
  </si>
  <si>
    <t>http://ichishigakuen.ed.jp/</t>
  </si>
  <si>
    <t>平尾町2800</t>
  </si>
  <si>
    <t>059-326-0067</t>
    <phoneticPr fontId="1"/>
  </si>
  <si>
    <t>https://maryknoll.ed.jp/lp/</t>
    <phoneticPr fontId="1"/>
  </si>
  <si>
    <t>千駄ケ谷五丁目8-2</t>
  </si>
  <si>
    <t>03-3358-9484</t>
  </si>
  <si>
    <t>草津市</t>
  </si>
  <si>
    <t>西渋川一丁目18-1</t>
  </si>
  <si>
    <t>077-563-3435</t>
  </si>
  <si>
    <t>https://www.ayaha.ed.jp/</t>
  </si>
  <si>
    <t>東近江市</t>
  </si>
  <si>
    <t>八日市野々宮町2-30</t>
  </si>
  <si>
    <t>0748-22-1176</t>
  </si>
  <si>
    <t>https://www.sigakukan.ed.jp/</t>
  </si>
  <si>
    <t>高島市</t>
  </si>
  <si>
    <t>今津町椋川512-1</t>
  </si>
  <si>
    <t>0740-24-8101</t>
  </si>
  <si>
    <t>京都市左京区</t>
  </si>
  <si>
    <t>北白川上終町24</t>
  </si>
  <si>
    <t>0120-87-37-39</t>
  </si>
  <si>
    <t>https://shs.kyoto-art.ac.jp/</t>
    <phoneticPr fontId="1"/>
  </si>
  <si>
    <t>京都市上京区</t>
  </si>
  <si>
    <t>元真如堂町358</t>
  </si>
  <si>
    <t>0120-561-380</t>
  </si>
  <si>
    <t>http://www.miyama.ed.jp/</t>
  </si>
  <si>
    <t>京都市西京区</t>
  </si>
  <si>
    <t>大枝沓掛町26-11</t>
  </si>
  <si>
    <t>075-332-4830</t>
  </si>
  <si>
    <t>https://www.kyoto-econ.ac.jp/seisho/</t>
    <phoneticPr fontId="1"/>
  </si>
  <si>
    <t>向日市</t>
  </si>
  <si>
    <t>寺戸町西野辺25</t>
  </si>
  <si>
    <t>075-934-2480</t>
  </si>
  <si>
    <t>https://kyotonishiyama.ed.jp/tsushin/</t>
    <phoneticPr fontId="1"/>
  </si>
  <si>
    <t>相楽郡精華町</t>
  </si>
  <si>
    <t>大字下狛中垣内48</t>
  </si>
  <si>
    <t>0774-93-0518</t>
  </si>
  <si>
    <t>https://kyoto-kogakkan.mkg.ac.jp/</t>
    <phoneticPr fontId="1"/>
  </si>
  <si>
    <t>福知山市</t>
  </si>
  <si>
    <t>字篠尾62-5</t>
  </si>
  <si>
    <t>0773-22-6241</t>
  </si>
  <si>
    <t>https://www.kyoei.ed.jp/</t>
  </si>
  <si>
    <t>6120089</t>
    <phoneticPr fontId="1"/>
  </si>
  <si>
    <t>京都市伏見区</t>
  </si>
  <si>
    <t>深草佐野屋敷町11-1</t>
  </si>
  <si>
    <t>075-574-7676</t>
    <phoneticPr fontId="1"/>
  </si>
  <si>
    <t>https://www.kyoto-nagaodani.ed.jp/</t>
    <phoneticPr fontId="1"/>
  </si>
  <si>
    <t>京都市下京区</t>
  </si>
  <si>
    <t>福本町406</t>
  </si>
  <si>
    <t>075-371-0020</t>
  </si>
  <si>
    <t>貝塚市</t>
  </si>
  <si>
    <t>新町2-10</t>
  </si>
  <si>
    <t>072-432-6007</t>
  </si>
  <si>
    <t>https://www.shuoh.ed.jp/</t>
  </si>
  <si>
    <t>岸和田市</t>
  </si>
  <si>
    <t>野田町一丁目7-12</t>
  </si>
  <si>
    <t>072-493-3977</t>
  </si>
  <si>
    <t>https://www.kozu-gakuen.ed.jp/</t>
    <phoneticPr fontId="1"/>
  </si>
  <si>
    <t>堺市堺区</t>
  </si>
  <si>
    <t>霞ヶ丘町四丁3-30</t>
  </si>
  <si>
    <t>072-241-1679</t>
  </si>
  <si>
    <t>https://kenmei.jp/correspondencecourse/</t>
  </si>
  <si>
    <t>大阪市天王寺区</t>
  </si>
  <si>
    <t>城南寺町7-28</t>
  </si>
  <si>
    <t>0120-960-224</t>
  </si>
  <si>
    <t>https://www.okazakitoho.ed.jp/</t>
  </si>
  <si>
    <t>大阪市福島区</t>
  </si>
  <si>
    <t>吉野四丁目13-4</t>
  </si>
  <si>
    <t>06-6464-0668</t>
  </si>
  <si>
    <t>https://www.eifu.ed.jp/</t>
  </si>
  <si>
    <t>大阪市平野区</t>
  </si>
  <si>
    <t>平野北一丁目10-43</t>
  </si>
  <si>
    <t>06-6795-1860</t>
  </si>
  <si>
    <t>https://tg-group.ac.jp/tgkoko/i/ipc/</t>
  </si>
  <si>
    <t>大阪市北区</t>
  </si>
  <si>
    <t>芝田二丁目9-20</t>
  </si>
  <si>
    <t>06-6373-5900</t>
    <phoneticPr fontId="1"/>
  </si>
  <si>
    <t>https://www.r-ac.jp/campus/osaka/</t>
    <phoneticPr fontId="1"/>
  </si>
  <si>
    <t>5990232</t>
    <phoneticPr fontId="1"/>
  </si>
  <si>
    <t>阪南市</t>
  </si>
  <si>
    <t>箱作1054-1</t>
  </si>
  <si>
    <t>072-447-4761</t>
    <phoneticPr fontId="1"/>
  </si>
  <si>
    <t>https://koutoku.ac.jp/kinkiosaka/</t>
    <phoneticPr fontId="1"/>
  </si>
  <si>
    <t>天満二丁目2-16</t>
  </si>
  <si>
    <t>06-6352-0020</t>
  </si>
  <si>
    <t>学校法人早稲田大阪学園</t>
  </si>
  <si>
    <t>茨木市</t>
  </si>
  <si>
    <t>宿久庄七丁目20-1</t>
  </si>
  <si>
    <t>072-643-6365</t>
  </si>
  <si>
    <t>枚方市</t>
  </si>
  <si>
    <t>長尾元町二丁目29-27</t>
  </si>
  <si>
    <t>072-850-9111</t>
  </si>
  <si>
    <t>堺市西区</t>
  </si>
  <si>
    <t>鳳中町八丁3-25</t>
  </si>
  <si>
    <t>072-262-8281</t>
  </si>
  <si>
    <t>生玉寺町1-3</t>
  </si>
  <si>
    <t>06-6779-5690</t>
  </si>
  <si>
    <t>淡路市</t>
  </si>
  <si>
    <t>浜1-48</t>
  </si>
  <si>
    <t>0799-74-0020</t>
  </si>
  <si>
    <t>https://www.aie.ed.jp/</t>
    <phoneticPr fontId="1"/>
  </si>
  <si>
    <t>養父市</t>
  </si>
  <si>
    <t>大谷13</t>
  </si>
  <si>
    <t>079-663-5100</t>
    <phoneticPr fontId="1"/>
  </si>
  <si>
    <t>東一丁目26-30</t>
  </si>
  <si>
    <t>宝ビル4階</t>
  </si>
  <si>
    <t>03-6427-3454</t>
  </si>
  <si>
    <t>6332142</t>
    <phoneticPr fontId="1"/>
  </si>
  <si>
    <t>宇陀市</t>
  </si>
  <si>
    <t>大宇陀上片岡194-6</t>
  </si>
  <si>
    <t>0745-80-2255</t>
  </si>
  <si>
    <t>https://www.nkg-h.ed.jp/</t>
  </si>
  <si>
    <t>天理市</t>
  </si>
  <si>
    <t>櫟本町1514-3</t>
  </si>
  <si>
    <t>0743-61-0031</t>
  </si>
  <si>
    <t>https://www.sanko.ac.jp/asuka-mirai/</t>
  </si>
  <si>
    <t>奈良市</t>
  </si>
  <si>
    <t>三条宮前町3-6</t>
  </si>
  <si>
    <t>0742-85-1792</t>
    <phoneticPr fontId="1"/>
  </si>
  <si>
    <t>http://www.shirafuji.ac.jp/shirafuji_t/</t>
  </si>
  <si>
    <t>山陵町1179</t>
  </si>
  <si>
    <t>0742-45-2156</t>
  </si>
  <si>
    <t>https://www.kansaiarts.ac.jp/</t>
  </si>
  <si>
    <t>伊都郡高野町</t>
  </si>
  <si>
    <t>大字高野山212</t>
  </si>
  <si>
    <t>0736-56-2204</t>
  </si>
  <si>
    <t>https://www.koyasan-h.ed.jp/</t>
  </si>
  <si>
    <t>海草郡紀美野町</t>
  </si>
  <si>
    <t>田64</t>
  </si>
  <si>
    <t>073-498-0100</t>
  </si>
  <si>
    <t>https://keifu.ac.jp/</t>
  </si>
  <si>
    <t>東伯郡湯梨浜町</t>
  </si>
  <si>
    <t>大字田畑32-1</t>
  </si>
  <si>
    <t>0858-48-6810</t>
  </si>
  <si>
    <t>https://www.yurihamagakuen.ac.jp/</t>
  </si>
  <si>
    <t>益田市</t>
  </si>
  <si>
    <t>三宅町7-37</t>
  </si>
  <si>
    <t>0856-23-6877</t>
  </si>
  <si>
    <t>https://meisei-ship.com/</t>
  </si>
  <si>
    <t>井原市</t>
  </si>
  <si>
    <t>西江原町2257-1</t>
  </si>
  <si>
    <t>0120-445-033</t>
  </si>
  <si>
    <t>https://kojokan.net/index.html</t>
    <phoneticPr fontId="1"/>
  </si>
  <si>
    <t>岡山市北区</t>
  </si>
  <si>
    <t>磨屋町7-2</t>
  </si>
  <si>
    <t>086-206-3930</t>
  </si>
  <si>
    <t>https://www.wao.ed.jp/</t>
  </si>
  <si>
    <t>理大町1-1</t>
  </si>
  <si>
    <t>086-256-8562</t>
  </si>
  <si>
    <t>https://www.r2hs.jp/</t>
  </si>
  <si>
    <t>津山市</t>
  </si>
  <si>
    <t>山北500</t>
  </si>
  <si>
    <t>0868-23-3116</t>
  </si>
  <si>
    <t>https://sites.google.com/mimasaka.ed.jp/tuushin/</t>
    <phoneticPr fontId="1"/>
  </si>
  <si>
    <t>美作市</t>
  </si>
  <si>
    <t>古町1665</t>
  </si>
  <si>
    <t>0868-73-0081</t>
  </si>
  <si>
    <t>https://www.jghs.ed.jp/</t>
  </si>
  <si>
    <t>学校法人みつ朝日学園</t>
  </si>
  <si>
    <t>御津紙工2590</t>
  </si>
  <si>
    <t>086-726-0120</t>
  </si>
  <si>
    <t>https://www.tohrinkan.com/</t>
  </si>
  <si>
    <t>7313163</t>
    <phoneticPr fontId="1"/>
  </si>
  <si>
    <t>広島市安佐南区</t>
  </si>
  <si>
    <t>伴北六丁目4104-2</t>
  </si>
  <si>
    <t>082-849-6755</t>
  </si>
  <si>
    <t>https://www.kodaikoko.ed.jp/encourage/</t>
  </si>
  <si>
    <t>福山市</t>
  </si>
  <si>
    <t>光南町一丁目1-35</t>
  </si>
  <si>
    <t>084-923-4543</t>
  </si>
  <si>
    <t>7312198</t>
    <phoneticPr fontId="1"/>
  </si>
  <si>
    <t>山県郡北広島町</t>
  </si>
  <si>
    <t>新庄848</t>
  </si>
  <si>
    <t>0826-82-2323</t>
    <phoneticPr fontId="1"/>
  </si>
  <si>
    <t>https://www.shinjou.jp/</t>
    <phoneticPr fontId="1"/>
  </si>
  <si>
    <t>学校法人英数学館</t>
  </si>
  <si>
    <t>広島市中区</t>
  </si>
  <si>
    <t>小町8-32</t>
  </si>
  <si>
    <t>082-241-9066</t>
  </si>
  <si>
    <t>吉津町12-27</t>
  </si>
  <si>
    <t>084-982-7329</t>
  </si>
  <si>
    <t>岩国市</t>
  </si>
  <si>
    <t>錦町宇佐郷507</t>
  </si>
  <si>
    <t>0827-74-5200</t>
    <phoneticPr fontId="1"/>
  </si>
  <si>
    <t>https://www.sho-in.ed.jp/</t>
  </si>
  <si>
    <t>光市</t>
  </si>
  <si>
    <t>光井九丁目22-1</t>
  </si>
  <si>
    <t>0833-72-7070</t>
  </si>
  <si>
    <t>https://www.seiko-h.ed.jp/tusin2/</t>
  </si>
  <si>
    <t>長門市</t>
  </si>
  <si>
    <t>東深川1621</t>
  </si>
  <si>
    <t>0837-22-2944</t>
  </si>
  <si>
    <t>https://nagato.ac.jp/</t>
  </si>
  <si>
    <t>美祢市</t>
  </si>
  <si>
    <t>大嶺町東分3294</t>
  </si>
  <si>
    <t>0837-52-1350</t>
  </si>
  <si>
    <t>https://www.mine-c.ed.jp/</t>
  </si>
  <si>
    <t>防府市</t>
  </si>
  <si>
    <t>東三田尻一丁目2-14</t>
  </si>
  <si>
    <t>0835-38-6161</t>
  </si>
  <si>
    <t>https://seiei.ac.jp/</t>
  </si>
  <si>
    <t>山口市</t>
  </si>
  <si>
    <t>小郡栄町5-22</t>
  </si>
  <si>
    <t>083-976-8833</t>
  </si>
  <si>
    <t>高松市</t>
  </si>
  <si>
    <t>松島町一丁目14-8</t>
  </si>
  <si>
    <t>087-812-5285</t>
  </si>
  <si>
    <t>https://www.ta-chuo.ed.jp/tsuushin/</t>
  </si>
  <si>
    <t>仲多度郡多度津町</t>
  </si>
  <si>
    <t>西浜12-44</t>
  </si>
  <si>
    <t>0877-32-3000</t>
  </si>
  <si>
    <t>https://www.rita.ed.jp/</t>
  </si>
  <si>
    <t>学校法人村上学園</t>
  </si>
  <si>
    <t>丸亀市</t>
  </si>
  <si>
    <t>幸町一丁目10-16</t>
  </si>
  <si>
    <t>0877-43-4777</t>
  </si>
  <si>
    <t>今治市</t>
  </si>
  <si>
    <t>大三島町口総4010</t>
  </si>
  <si>
    <t>0897-74-1356</t>
    <phoneticPr fontId="1"/>
  </si>
  <si>
    <t>https://www.taiken.ac.jp/gakuin/</t>
  </si>
  <si>
    <t>中日吉町二丁目1-34</t>
  </si>
  <si>
    <t>0898-32-7100</t>
  </si>
  <si>
    <t>https://correspondence.imabariseika.ac.jp/</t>
  </si>
  <si>
    <t>7900001</t>
    <phoneticPr fontId="1"/>
  </si>
  <si>
    <t>松山市</t>
  </si>
  <si>
    <t>一番町一丁目1-3</t>
  </si>
  <si>
    <t>089-947-4447</t>
  </si>
  <si>
    <t>https://mirai-hs.kawahara.ac.jp/</t>
    <phoneticPr fontId="1"/>
  </si>
  <si>
    <t>高知市</t>
  </si>
  <si>
    <t>栄田町一丁目3-8</t>
  </si>
  <si>
    <t>088-822-3584</t>
  </si>
  <si>
    <t>https://www.taiheiyo.ed.jp/</t>
  </si>
  <si>
    <t>福岡市中央区</t>
  </si>
  <si>
    <t>天神五丁目3-1</t>
  </si>
  <si>
    <t>092-761-1663</t>
  </si>
  <si>
    <t>https://tkf.ed.jp/</t>
  </si>
  <si>
    <t>8120011</t>
    <phoneticPr fontId="1"/>
  </si>
  <si>
    <t>福岡市博多区</t>
  </si>
  <si>
    <t>博多駅前三丁目11-10</t>
  </si>
  <si>
    <t>092-409-2293</t>
    <phoneticPr fontId="1"/>
  </si>
  <si>
    <t>https://fukugei.kyokei.ac.jp/</t>
    <phoneticPr fontId="1"/>
  </si>
  <si>
    <t>8320061</t>
    <phoneticPr fontId="1"/>
  </si>
  <si>
    <t>柳川市</t>
  </si>
  <si>
    <t>本城町125</t>
  </si>
  <si>
    <t>0944-73-3333</t>
    <phoneticPr fontId="1"/>
  </si>
  <si>
    <t>https://www.yanagawa.ed.jp/</t>
    <phoneticPr fontId="1"/>
  </si>
  <si>
    <t>8398508</t>
    <phoneticPr fontId="1"/>
  </si>
  <si>
    <t>久留米市</t>
  </si>
  <si>
    <t>御井町2278-1</t>
  </si>
  <si>
    <t>0942-43-4532</t>
    <phoneticPr fontId="1"/>
  </si>
  <si>
    <t>https://www.kurume-shinai.ac.jp/j-h/</t>
    <phoneticPr fontId="1"/>
  </si>
  <si>
    <t>福岡市南区</t>
  </si>
  <si>
    <t>玉川町22-1</t>
  </si>
  <si>
    <t>092-562-4749</t>
  </si>
  <si>
    <t>学校法人福智学園</t>
  </si>
  <si>
    <t>田川市</t>
  </si>
  <si>
    <t>大字伊田3934</t>
  </si>
  <si>
    <t>0947-42-4711</t>
  </si>
  <si>
    <t>03-3449-7904</t>
  </si>
  <si>
    <t>伊万里市</t>
  </si>
  <si>
    <t>立花町86</t>
  </si>
  <si>
    <t>0955-22-6191</t>
  </si>
  <si>
    <t>https://keitoku.ed.jp/</t>
  </si>
  <si>
    <t>長崎市</t>
  </si>
  <si>
    <t>上野町25-1</t>
  </si>
  <si>
    <t>095-844-1572</t>
    <phoneticPr fontId="1"/>
  </si>
  <si>
    <t>https://www.n-nanzan.ed.jp/</t>
    <phoneticPr fontId="1"/>
  </si>
  <si>
    <t>愛宕三丁目19-23</t>
  </si>
  <si>
    <t>095-822-7733</t>
  </si>
  <si>
    <t>阿蘇郡南阿蘇村</t>
  </si>
  <si>
    <t>大字河陰字小野5-300</t>
  </si>
  <si>
    <t>0967-63-8251</t>
  </si>
  <si>
    <t>https://www.k-seiryo.jp/</t>
  </si>
  <si>
    <t>上益城郡山都町</t>
  </si>
  <si>
    <t>目丸2472</t>
  </si>
  <si>
    <t>0967-72-3344</t>
  </si>
  <si>
    <t>https://www.hitotsuba.ed.jp/</t>
    <phoneticPr fontId="1"/>
  </si>
  <si>
    <t>熊本市中央区</t>
  </si>
  <si>
    <t>桜町2-17</t>
  </si>
  <si>
    <t>第2甲斐田ビル4F</t>
  </si>
  <si>
    <t>096-342-4923</t>
  </si>
  <si>
    <t>学校法人青叡舎学院</t>
  </si>
  <si>
    <t>松戸市</t>
  </si>
  <si>
    <t>新松戸四丁目48</t>
  </si>
  <si>
    <t>（千葉学習センター）</t>
  </si>
  <si>
    <t>047-346-5555</t>
  </si>
  <si>
    <t>大分市</t>
  </si>
  <si>
    <t>金池南一丁目8-5</t>
  </si>
  <si>
    <t>097-546-4777</t>
  </si>
  <si>
    <t>http://funai.ed.jp/funaihs/</t>
    <phoneticPr fontId="1"/>
  </si>
  <si>
    <t>日田市</t>
  </si>
  <si>
    <t>田島本町5-41</t>
  </si>
  <si>
    <t>0973-24-2737</t>
    <phoneticPr fontId="1"/>
  </si>
  <si>
    <t>http://tohin.ac.jp/</t>
  </si>
  <si>
    <t>別府市</t>
  </si>
  <si>
    <t>野口原3088</t>
  </si>
  <si>
    <t>0977-27-3311</t>
  </si>
  <si>
    <t>https://meiho-beppu.jp/</t>
  </si>
  <si>
    <t>8780013</t>
    <phoneticPr fontId="1"/>
  </si>
  <si>
    <t>竹田市</t>
  </si>
  <si>
    <t>大字竹田2509</t>
  </si>
  <si>
    <t>0974-63-3223</t>
    <phoneticPr fontId="1"/>
  </si>
  <si>
    <t>https://inabagakuen.jp/</t>
    <phoneticPr fontId="1"/>
  </si>
  <si>
    <t>熊毛郡屋久島町</t>
  </si>
  <si>
    <t>平内34-2</t>
  </si>
  <si>
    <t>0120-43-8940</t>
    <phoneticPr fontId="1"/>
  </si>
  <si>
    <t>https://www.ohzora.ac.jp/</t>
    <phoneticPr fontId="1"/>
  </si>
  <si>
    <t>伊賀市</t>
  </si>
  <si>
    <t>北山1373</t>
  </si>
  <si>
    <t>伊賀分校</t>
  </si>
  <si>
    <t>0595-41-1234</t>
  </si>
  <si>
    <t>神田錦町三丁目12-10</t>
    <phoneticPr fontId="1"/>
  </si>
  <si>
    <t>神田竹尾ビル4階</t>
    <phoneticPr fontId="1"/>
  </si>
  <si>
    <t>0120-555-720</t>
    <phoneticPr fontId="1"/>
  </si>
  <si>
    <t>https://mizuho-msc.com/</t>
    <phoneticPr fontId="1"/>
  </si>
  <si>
    <t>9042421</t>
    <phoneticPr fontId="1"/>
  </si>
  <si>
    <t>うるま市</t>
  </si>
  <si>
    <t>与那城伊計224</t>
  </si>
  <si>
    <t>国頭郡本部町</t>
  </si>
  <si>
    <t>字備瀬1249</t>
  </si>
  <si>
    <t>0120-917-840</t>
    <phoneticPr fontId="1"/>
  </si>
  <si>
    <t>https://www.yashima.ac.jp/okinawa/</t>
  </si>
  <si>
    <t>9052266</t>
    <phoneticPr fontId="1"/>
  </si>
  <si>
    <t>名護市</t>
  </si>
  <si>
    <t>字瀬嵩296</t>
  </si>
  <si>
    <t>0980-45-9022</t>
    <phoneticPr fontId="1"/>
  </si>
  <si>
    <t>那覇市</t>
  </si>
  <si>
    <t>樋川二丁目5-1</t>
  </si>
  <si>
    <t>098-835-0298</t>
  </si>
  <si>
    <t>字三原263</t>
  </si>
  <si>
    <t>0980-45-9113</t>
  </si>
  <si>
    <t>学校法人山口学園</t>
  </si>
  <si>
    <t>学校法人伊万里学園</t>
  </si>
  <si>
    <t>学校法人長崎南山学園</t>
  </si>
  <si>
    <t>エネルギープロダクト株式会社</t>
  </si>
  <si>
    <t>講　師</t>
    <rPh sb="0" eb="1">
      <t>コウ</t>
    </rPh>
    <rPh sb="2" eb="3">
      <t>シ</t>
    </rPh>
    <phoneticPr fontId="1"/>
  </si>
  <si>
    <t>※　施設により或いは施設ごとに異なる納付金が設定されている場合は、標準的（平均的）な額を記入してください。</t>
    <phoneticPr fontId="1"/>
  </si>
  <si>
    <t>　　株式会社が設置する学校につきましてはここまでとなります。
　　学校法人が設置する学校につきましては以降の質問にお進みください。</t>
    <phoneticPr fontId="1"/>
  </si>
  <si>
    <t>―</t>
    <phoneticPr fontId="1"/>
  </si>
  <si>
    <r>
      <t>その他　　　</t>
    </r>
    <r>
      <rPr>
        <sz val="8"/>
        <rFont val="游明朝"/>
        <family val="1"/>
        <charset val="128"/>
      </rPr>
      <t>記入しない</t>
    </r>
    <rPh sb="2" eb="3">
      <t>タ</t>
    </rPh>
    <rPh sb="6" eb="8">
      <t>キニュウ</t>
    </rPh>
    <phoneticPr fontId="1"/>
  </si>
  <si>
    <t>質問票</t>
    <phoneticPr fontId="1"/>
  </si>
  <si>
    <t>大　　     会</t>
    <rPh sb="0" eb="1">
      <t>ダイ</t>
    </rPh>
    <rPh sb="8" eb="9">
      <t>カイ</t>
    </rPh>
    <phoneticPr fontId="1"/>
  </si>
  <si>
    <t>①　年齢別生徒数（令和７年５月1日時点）</t>
    <rPh sb="2" eb="8">
      <t>ネンレイベツセイトスウ</t>
    </rPh>
    <rPh sb="9" eb="11">
      <t>レイワ</t>
    </rPh>
    <rPh sb="12" eb="13">
      <t>ネン</t>
    </rPh>
    <rPh sb="14" eb="15">
      <t>ガツ</t>
    </rPh>
    <rPh sb="16" eb="19">
      <t>ニチジテン</t>
    </rPh>
    <phoneticPr fontId="1"/>
  </si>
  <si>
    <t>②　年次別生徒数（令和７年５月1日時点）</t>
    <rPh sb="2" eb="4">
      <t>ネンジ</t>
    </rPh>
    <rPh sb="4" eb="5">
      <t>ベツ</t>
    </rPh>
    <rPh sb="5" eb="8">
      <t>セイトスウ</t>
    </rPh>
    <phoneticPr fontId="1"/>
  </si>
  <si>
    <t>（３）就学支援金の受給状況（令和６年度）</t>
    <rPh sb="3" eb="5">
      <t>シュウガク</t>
    </rPh>
    <rPh sb="5" eb="7">
      <t>シエン</t>
    </rPh>
    <rPh sb="7" eb="8">
      <t>キン</t>
    </rPh>
    <rPh sb="9" eb="13">
      <t>ジュキュウジョウキョウ</t>
    </rPh>
    <rPh sb="14" eb="16">
      <t>レイワ</t>
    </rPh>
    <rPh sb="17" eb="19">
      <t>ネンド</t>
    </rPh>
    <phoneticPr fontId="1"/>
  </si>
  <si>
    <t>※　令和７年３月３１日時点の在籍生徒数（卒業年次の生徒も含む）</t>
    <rPh sb="20" eb="24">
      <t>ソツギョウネンジ</t>
    </rPh>
    <rPh sb="25" eb="27">
      <t>セイト</t>
    </rPh>
    <rPh sb="28" eb="29">
      <t>フク</t>
    </rPh>
    <phoneticPr fontId="1"/>
  </si>
  <si>
    <r>
      <t>（５）教職員数</t>
    </r>
    <r>
      <rPr>
        <sz val="11"/>
        <rFont val="游明朝"/>
        <family val="1"/>
        <charset val="128"/>
      </rPr>
      <t>（令和７年５月1日時点）</t>
    </r>
    <rPh sb="3" eb="6">
      <t>キョウショクイン</t>
    </rPh>
    <rPh sb="6" eb="7">
      <t>スウ</t>
    </rPh>
    <phoneticPr fontId="1"/>
  </si>
  <si>
    <t>（１）都道府県別の施設数（令和７年５月1日時点）</t>
    <rPh sb="3" eb="7">
      <t>トドウフケン</t>
    </rPh>
    <rPh sb="7" eb="8">
      <t>ベツ</t>
    </rPh>
    <rPh sb="9" eb="11">
      <t>シセツ</t>
    </rPh>
    <rPh sb="11" eb="12">
      <t>スウ</t>
    </rPh>
    <rPh sb="13" eb="15">
      <t>レイワ</t>
    </rPh>
    <rPh sb="16" eb="17">
      <t>ネン</t>
    </rPh>
    <rPh sb="18" eb="19">
      <t>ガツ</t>
    </rPh>
    <rPh sb="20" eb="21">
      <t>ニチ</t>
    </rPh>
    <rPh sb="21" eb="23">
      <t>ジテン</t>
    </rPh>
    <phoneticPr fontId="1"/>
  </si>
  <si>
    <t>①　単位修得状況（令和６年度）</t>
    <rPh sb="2" eb="8">
      <t>タンイシュウトクジョウキョウ</t>
    </rPh>
    <rPh sb="9" eb="11">
      <t>レイワ</t>
    </rPh>
    <rPh sb="12" eb="14">
      <t>ネンド</t>
    </rPh>
    <phoneticPr fontId="1"/>
  </si>
  <si>
    <t>※　令和４年度の新入学生が令和６年度に</t>
    <rPh sb="2" eb="4">
      <t>レイワ</t>
    </rPh>
    <rPh sb="5" eb="7">
      <t>ネンド</t>
    </rPh>
    <rPh sb="8" eb="10">
      <t>シンニュウ</t>
    </rPh>
    <rPh sb="10" eb="12">
      <t>ガクセイ</t>
    </rPh>
    <rPh sb="13" eb="15">
      <t>レイワ</t>
    </rPh>
    <rPh sb="16" eb="18">
      <t>ネンド</t>
    </rPh>
    <phoneticPr fontId="1"/>
  </si>
  <si>
    <t>※　令和３年度の新入学生が令和６年度に</t>
    <rPh sb="2" eb="3">
      <t>レイ</t>
    </rPh>
    <rPh sb="3" eb="4">
      <t>カズ</t>
    </rPh>
    <rPh sb="5" eb="7">
      <t>ネンド</t>
    </rPh>
    <rPh sb="8" eb="10">
      <t>シンニュウ</t>
    </rPh>
    <rPh sb="10" eb="12">
      <t>ガクセイ</t>
    </rPh>
    <rPh sb="13" eb="15">
      <t>レイワ</t>
    </rPh>
    <rPh sb="16" eb="18">
      <t>ネンド</t>
    </rPh>
    <phoneticPr fontId="1"/>
  </si>
  <si>
    <t>④　令和６年度の卒業生の進路先（学校基本調査の数値を参考にしてください）</t>
    <rPh sb="2" eb="4">
      <t>レイワ</t>
    </rPh>
    <rPh sb="5" eb="7">
      <t>ネンド</t>
    </rPh>
    <rPh sb="8" eb="11">
      <t>ソツギョウセイ</t>
    </rPh>
    <rPh sb="12" eb="15">
      <t>シンロサキ</t>
    </rPh>
    <rPh sb="26" eb="28">
      <t>サンコウ</t>
    </rPh>
    <phoneticPr fontId="1"/>
  </si>
  <si>
    <t xml:space="preserve"> 転・編入生のうち前籍校で不登校状態にあった生徒の人数（令和６年度間）</t>
    <rPh sb="28" eb="30">
      <t>レイワ</t>
    </rPh>
    <rPh sb="31" eb="34">
      <t>ネンドカン</t>
    </rPh>
    <phoneticPr fontId="1"/>
  </si>
  <si>
    <t>①　生徒の退学状況（令和６年度）</t>
    <rPh sb="2" eb="4">
      <t>セイト</t>
    </rPh>
    <rPh sb="5" eb="7">
      <t>タイガク</t>
    </rPh>
    <rPh sb="7" eb="9">
      <t>ジョウキョウ</t>
    </rPh>
    <rPh sb="10" eb="12">
      <t>レイワ</t>
    </rPh>
    <rPh sb="13" eb="15">
      <t>ネンド</t>
    </rPh>
    <phoneticPr fontId="1"/>
  </si>
  <si>
    <t>②　生徒の転学状況（令和６年度）</t>
    <rPh sb="2" eb="4">
      <t>セイト</t>
    </rPh>
    <rPh sb="5" eb="7">
      <t>テンガク</t>
    </rPh>
    <rPh sb="7" eb="9">
      <t>ジョウキョウ</t>
    </rPh>
    <rPh sb="10" eb="12">
      <t>レイワ</t>
    </rPh>
    <rPh sb="13" eb="15">
      <t>ネンド</t>
    </rPh>
    <phoneticPr fontId="1"/>
  </si>
  <si>
    <t>①　無線LANの整備状況（令和７年５月1日時点）</t>
    <rPh sb="2" eb="4">
      <t>ムセン</t>
    </rPh>
    <rPh sb="8" eb="10">
      <t>セイビ</t>
    </rPh>
    <rPh sb="10" eb="12">
      <t>ジョウキョウ</t>
    </rPh>
    <phoneticPr fontId="1"/>
  </si>
  <si>
    <t>②　コンピュータの現有台数（令和７年５月1日時点）</t>
    <rPh sb="9" eb="13">
      <t>ゲンユウダイスウ</t>
    </rPh>
    <phoneticPr fontId="1"/>
  </si>
  <si>
    <t>令和６年度における活動成果を具体的にお書きください。</t>
    <rPh sb="0" eb="2">
      <t>レイワ</t>
    </rPh>
    <rPh sb="3" eb="5">
      <t>ネンド</t>
    </rPh>
    <rPh sb="9" eb="13">
      <t>カツドウセイカ</t>
    </rPh>
    <rPh sb="14" eb="17">
      <t>グタイテキ</t>
    </rPh>
    <rPh sb="19" eb="20">
      <t>カ</t>
    </rPh>
    <phoneticPr fontId="1"/>
  </si>
  <si>
    <t>（３）経常費補助金（令和６年度）</t>
    <rPh sb="10" eb="12">
      <t>レイワ</t>
    </rPh>
    <rPh sb="13" eb="15">
      <t>ネンド</t>
    </rPh>
    <rPh sb="14" eb="15">
      <t>トウレイワネンド</t>
    </rPh>
    <phoneticPr fontId="1"/>
  </si>
  <si>
    <t>※　令和６年７月１日時点の在籍している生徒数としてください</t>
    <rPh sb="2" eb="4">
      <t>レイワ</t>
    </rPh>
    <rPh sb="5" eb="6">
      <t>ネン</t>
    </rPh>
    <rPh sb="7" eb="8">
      <t>ガツ</t>
    </rPh>
    <rPh sb="9" eb="10">
      <t>ニチ</t>
    </rPh>
    <rPh sb="10" eb="12">
      <t>ジテン</t>
    </rPh>
    <rPh sb="13" eb="15">
      <t>ザイセキ</t>
    </rPh>
    <rPh sb="19" eb="22">
      <t>セイトスウ</t>
    </rPh>
    <phoneticPr fontId="1"/>
  </si>
  <si>
    <t>（５）実施校の教職員の人件費支出内訳（令和６年度）</t>
    <rPh sb="3" eb="6">
      <t>ジッシコウ</t>
    </rPh>
    <rPh sb="7" eb="10">
      <t>キョウショクイン</t>
    </rPh>
    <rPh sb="11" eb="14">
      <t>ジンケンヒ</t>
    </rPh>
    <rPh sb="14" eb="16">
      <t>シシュツ</t>
    </rPh>
    <rPh sb="16" eb="18">
      <t>ウチワケ</t>
    </rPh>
    <rPh sb="19" eb="21">
      <t>レイワ</t>
    </rPh>
    <rPh sb="22" eb="24">
      <t>ネンド</t>
    </rPh>
    <phoneticPr fontId="1"/>
  </si>
  <si>
    <t>（６）通信教育連携協力施設（自校以外の施設）の教職員への実施校からの委嘱料（令和６年度）</t>
    <rPh sb="3" eb="5">
      <t>ツウシン</t>
    </rPh>
    <rPh sb="5" eb="7">
      <t>キョウイク</t>
    </rPh>
    <rPh sb="7" eb="9">
      <t>レンケイ</t>
    </rPh>
    <rPh sb="9" eb="11">
      <t>キョウリョク</t>
    </rPh>
    <rPh sb="11" eb="13">
      <t>シセツ</t>
    </rPh>
    <rPh sb="14" eb="18">
      <t>ジコウイガイ</t>
    </rPh>
    <rPh sb="19" eb="21">
      <t>シセツ</t>
    </rPh>
    <rPh sb="23" eb="26">
      <t>キョウショクイン</t>
    </rPh>
    <rPh sb="28" eb="31">
      <t>ジッシコウ</t>
    </rPh>
    <rPh sb="34" eb="36">
      <t>イショク</t>
    </rPh>
    <rPh sb="36" eb="37">
      <t>リョウ</t>
    </rPh>
    <phoneticPr fontId="1"/>
  </si>
  <si>
    <t>※　令和６年５月１日時点の在籍生徒数</t>
    <rPh sb="13" eb="18">
      <t>ザイセキセイトスウ</t>
    </rPh>
    <phoneticPr fontId="1"/>
  </si>
  <si>
    <t>（４）過去３年間（令和４～６年度）の基本金組入前当年度収支差額の変化</t>
    <rPh sb="3" eb="5">
      <t>カコ</t>
    </rPh>
    <rPh sb="6" eb="8">
      <t>ネンカン</t>
    </rPh>
    <rPh sb="9" eb="11">
      <t>レイワ</t>
    </rPh>
    <rPh sb="14" eb="16">
      <t>ネンド</t>
    </rPh>
    <rPh sb="18" eb="20">
      <t>キホン</t>
    </rPh>
    <rPh sb="20" eb="21">
      <t>キン</t>
    </rPh>
    <rPh sb="21" eb="23">
      <t>クミイレ</t>
    </rPh>
    <rPh sb="23" eb="24">
      <t>マエ</t>
    </rPh>
    <rPh sb="24" eb="27">
      <t>トウネンド</t>
    </rPh>
    <rPh sb="27" eb="31">
      <t>シュウシサガク</t>
    </rPh>
    <rPh sb="32" eb="34">
      <t>ヘンカ</t>
    </rPh>
    <phoneticPr fontId="1"/>
  </si>
  <si>
    <t>(２）事業活動収支内訳（令和６年度決算）</t>
    <rPh sb="3" eb="5">
      <t>ジギョウ</t>
    </rPh>
    <rPh sb="5" eb="7">
      <t>カツドウ</t>
    </rPh>
    <rPh sb="7" eb="9">
      <t>シュウシ</t>
    </rPh>
    <rPh sb="9" eb="11">
      <t>ウチワケ</t>
    </rPh>
    <rPh sb="12" eb="14">
      <t>レイワ</t>
    </rPh>
    <rPh sb="15" eb="17">
      <t>ネンド</t>
    </rPh>
    <rPh sb="17" eb="19">
      <t>ケッサン</t>
    </rPh>
    <phoneticPr fontId="1"/>
  </si>
  <si>
    <t>①実施校で学ぶ生徒</t>
    <rPh sb="1" eb="3">
      <t>ジッシ</t>
    </rPh>
    <rPh sb="3" eb="4">
      <t>コウ</t>
    </rPh>
    <rPh sb="5" eb="6">
      <t>マナ</t>
    </rPh>
    <rPh sb="7" eb="9">
      <t>セイト</t>
    </rPh>
    <phoneticPr fontId="1"/>
  </si>
  <si>
    <t>１日未満／週</t>
    <rPh sb="1" eb="2">
      <t>ヒ</t>
    </rPh>
    <rPh sb="2" eb="4">
      <t>ミマン</t>
    </rPh>
    <rPh sb="5" eb="6">
      <t>シュウ</t>
    </rPh>
    <phoneticPr fontId="1"/>
  </si>
  <si>
    <t>実施校への
登校日数</t>
    <rPh sb="0" eb="2">
      <t>ジッシ</t>
    </rPh>
    <rPh sb="2" eb="3">
      <t>コウ</t>
    </rPh>
    <rPh sb="6" eb="8">
      <t>トウコウ</t>
    </rPh>
    <rPh sb="8" eb="10">
      <t>ニッスウ</t>
    </rPh>
    <phoneticPr fontId="1"/>
  </si>
  <si>
    <t>生徒数</t>
    <rPh sb="0" eb="2">
      <t>セイト</t>
    </rPh>
    <rPh sb="2" eb="3">
      <t>スウ</t>
    </rPh>
    <phoneticPr fontId="1"/>
  </si>
  <si>
    <t>１日／週</t>
    <rPh sb="1" eb="2">
      <t>ヒ</t>
    </rPh>
    <rPh sb="3" eb="4">
      <t>シュウ</t>
    </rPh>
    <phoneticPr fontId="1"/>
  </si>
  <si>
    <t>２日／週</t>
    <rPh sb="1" eb="2">
      <t>ヒ</t>
    </rPh>
    <rPh sb="3" eb="4">
      <t>シュウ</t>
    </rPh>
    <phoneticPr fontId="1"/>
  </si>
  <si>
    <t>３日／週</t>
    <rPh sb="1" eb="2">
      <t>ヒ</t>
    </rPh>
    <rPh sb="3" eb="4">
      <t>シュウ</t>
    </rPh>
    <phoneticPr fontId="1"/>
  </si>
  <si>
    <t>４日／週</t>
    <rPh sb="1" eb="2">
      <t>ヒ</t>
    </rPh>
    <rPh sb="3" eb="4">
      <t>シュウ</t>
    </rPh>
    <phoneticPr fontId="1"/>
  </si>
  <si>
    <t>５日／週</t>
    <rPh sb="1" eb="2">
      <t>ヒ</t>
    </rPh>
    <rPh sb="3" eb="4">
      <t>シュウ</t>
    </rPh>
    <phoneticPr fontId="1"/>
  </si>
  <si>
    <t>在籍生徒数</t>
    <rPh sb="0" eb="2">
      <t>ザイセキ</t>
    </rPh>
    <rPh sb="2" eb="4">
      <t>セイト</t>
    </rPh>
    <rPh sb="4" eb="5">
      <t>スウ</t>
    </rPh>
    <phoneticPr fontId="1"/>
  </si>
  <si>
    <t>②面接指導等実施施設で学ぶ生徒</t>
    <rPh sb="1" eb="3">
      <t>メンセツ</t>
    </rPh>
    <rPh sb="3" eb="5">
      <t>シドウ</t>
    </rPh>
    <rPh sb="5" eb="6">
      <t>トウ</t>
    </rPh>
    <rPh sb="6" eb="8">
      <t>ジッシ</t>
    </rPh>
    <rPh sb="8" eb="10">
      <t>シセツ</t>
    </rPh>
    <rPh sb="11" eb="12">
      <t>マナ</t>
    </rPh>
    <rPh sb="13" eb="15">
      <t>セイト</t>
    </rPh>
    <phoneticPr fontId="1"/>
  </si>
  <si>
    <t>③学習等支援施設で学ぶ生徒</t>
    <rPh sb="1" eb="3">
      <t>ガクシュウ</t>
    </rPh>
    <rPh sb="3" eb="4">
      <t>トウ</t>
    </rPh>
    <rPh sb="4" eb="6">
      <t>シエン</t>
    </rPh>
    <rPh sb="6" eb="8">
      <t>シセツ</t>
    </rPh>
    <rPh sb="9" eb="10">
      <t>マナ</t>
    </rPh>
    <rPh sb="11" eb="13">
      <t>セイト</t>
    </rPh>
    <phoneticPr fontId="1"/>
  </si>
  <si>
    <t>単位：人</t>
    <rPh sb="0" eb="2">
      <t>タンイ</t>
    </rPh>
    <rPh sb="3" eb="4">
      <t>ニン</t>
    </rPh>
    <phoneticPr fontId="1"/>
  </si>
  <si>
    <t>単位：回数／年</t>
    <rPh sb="0" eb="2">
      <t>タンイ</t>
    </rPh>
    <rPh sb="3" eb="5">
      <t>カイスウ</t>
    </rPh>
    <rPh sb="6" eb="7">
      <t>ネン</t>
    </rPh>
    <phoneticPr fontId="1"/>
  </si>
  <si>
    <t>⑥　所在（居住地）別生徒数（令和７年５月1日時点）</t>
    <rPh sb="2" eb="4">
      <t>ショザイ</t>
    </rPh>
    <rPh sb="5" eb="8">
      <t>キョジュウチ</t>
    </rPh>
    <rPh sb="9" eb="10">
      <t>ベツ</t>
    </rPh>
    <rPh sb="10" eb="13">
      <t>セイトスウ</t>
    </rPh>
    <phoneticPr fontId="1"/>
  </si>
  <si>
    <t>（１）生徒一人当たりの納付金等（令和７年度の１年次生の平均年額）　</t>
    <rPh sb="3" eb="5">
      <t>セイト</t>
    </rPh>
    <rPh sb="5" eb="7">
      <t>ヒトリ</t>
    </rPh>
    <rPh sb="7" eb="8">
      <t>ア</t>
    </rPh>
    <rPh sb="11" eb="14">
      <t>ノウフキン</t>
    </rPh>
    <rPh sb="14" eb="15">
      <t>トウ</t>
    </rPh>
    <rPh sb="16" eb="18">
      <t>レイワ</t>
    </rPh>
    <rPh sb="19" eb="21">
      <t>ネンド</t>
    </rPh>
    <rPh sb="23" eb="24">
      <t>ネン</t>
    </rPh>
    <rPh sb="24" eb="25">
      <t>ジ</t>
    </rPh>
    <rPh sb="25" eb="26">
      <t>セイ</t>
    </rPh>
    <rPh sb="27" eb="29">
      <t>ヘイキン</t>
    </rPh>
    <rPh sb="29" eb="31">
      <t>ネンガク</t>
    </rPh>
    <phoneticPr fontId="1"/>
  </si>
  <si>
    <t>②　非活動生徒の状況（令和７年５月１日時点）</t>
    <rPh sb="2" eb="3">
      <t>ヒ</t>
    </rPh>
    <rPh sb="3" eb="5">
      <t>カツドウ</t>
    </rPh>
    <rPh sb="5" eb="7">
      <t>セイト</t>
    </rPh>
    <rPh sb="8" eb="10">
      <t>ジョウキョウ</t>
    </rPh>
    <rPh sb="11" eb="13">
      <t>レイワ</t>
    </rPh>
    <rPh sb="14" eb="15">
      <t>ネン</t>
    </rPh>
    <rPh sb="16" eb="17">
      <t>ガツ</t>
    </rPh>
    <rPh sb="18" eb="19">
      <t>ヒ</t>
    </rPh>
    <rPh sb="19" eb="21">
      <t>ジテン</t>
    </rPh>
    <phoneticPr fontId="1"/>
  </si>
  <si>
    <t>（５）学習等支援施設との連携協力の状況</t>
    <rPh sb="3" eb="6">
      <t>ガクシュウトウ</t>
    </rPh>
    <rPh sb="6" eb="10">
      <t>シエンシセツ</t>
    </rPh>
    <rPh sb="12" eb="16">
      <t>レンケイキョウリョク</t>
    </rPh>
    <rPh sb="17" eb="19">
      <t>ジョウキョウ</t>
    </rPh>
    <phoneticPr fontId="1"/>
  </si>
  <si>
    <t>活動内容</t>
    <rPh sb="0" eb="4">
      <t>カツドウナイヨウ</t>
    </rPh>
    <phoneticPr fontId="1"/>
  </si>
  <si>
    <t>学習指導（面接指導以外）</t>
    <rPh sb="0" eb="4">
      <t>ガクシュウシドウ</t>
    </rPh>
    <rPh sb="5" eb="9">
      <t>メンセツシドウ</t>
    </rPh>
    <rPh sb="9" eb="11">
      <t>イガイ</t>
    </rPh>
    <phoneticPr fontId="1"/>
  </si>
  <si>
    <t>進路指導</t>
    <rPh sb="0" eb="4">
      <t>シンロシドウ</t>
    </rPh>
    <phoneticPr fontId="1"/>
  </si>
  <si>
    <t>心理支援（不登校支援を含む）</t>
    <rPh sb="0" eb="4">
      <t>シンリシエン</t>
    </rPh>
    <rPh sb="5" eb="8">
      <t>フトウコウ</t>
    </rPh>
    <rPh sb="8" eb="10">
      <t>シエン</t>
    </rPh>
    <rPh sb="11" eb="12">
      <t>フク</t>
    </rPh>
    <phoneticPr fontId="1"/>
  </si>
  <si>
    <t>部活動</t>
    <rPh sb="0" eb="3">
      <t>ブカツドウ</t>
    </rPh>
    <phoneticPr fontId="1"/>
  </si>
  <si>
    <t>訪問目的</t>
    <rPh sb="0" eb="4">
      <t>ホウモンモクテキ</t>
    </rPh>
    <phoneticPr fontId="1"/>
  </si>
  <si>
    <t>訪問頻度</t>
    <rPh sb="0" eb="2">
      <t>ホウモン</t>
    </rPh>
    <rPh sb="2" eb="4">
      <t>ヒンド</t>
    </rPh>
    <phoneticPr fontId="1"/>
  </si>
  <si>
    <t>学習等支援施設が行っている活動内容について該当する項目に〇印をご記入ください。</t>
    <rPh sb="0" eb="2">
      <t>ガクシュウ</t>
    </rPh>
    <rPh sb="2" eb="3">
      <t>トウ</t>
    </rPh>
    <rPh sb="3" eb="5">
      <t>シエン</t>
    </rPh>
    <rPh sb="5" eb="7">
      <t>シセツ</t>
    </rPh>
    <rPh sb="8" eb="9">
      <t>オコナ</t>
    </rPh>
    <rPh sb="13" eb="15">
      <t>カツドウ</t>
    </rPh>
    <rPh sb="15" eb="17">
      <t>ナイヨウ</t>
    </rPh>
    <rPh sb="21" eb="23">
      <t>ガイトウ</t>
    </rPh>
    <rPh sb="25" eb="27">
      <t>コウモク</t>
    </rPh>
    <rPh sb="29" eb="30">
      <t>シルシ</t>
    </rPh>
    <rPh sb="32" eb="34">
      <t>キニュウ</t>
    </rPh>
    <phoneticPr fontId="1"/>
  </si>
  <si>
    <t>実施の有無</t>
    <rPh sb="0" eb="2">
      <t>ジッシ</t>
    </rPh>
    <rPh sb="3" eb="5">
      <t>ユウム</t>
    </rPh>
    <phoneticPr fontId="1"/>
  </si>
  <si>
    <t>該当項目</t>
    <rPh sb="0" eb="2">
      <t>ガイトウ</t>
    </rPh>
    <rPh sb="2" eb="4">
      <t>コウモク</t>
    </rPh>
    <phoneticPr fontId="1"/>
  </si>
  <si>
    <t>生徒指導</t>
    <rPh sb="0" eb="2">
      <t>セイト</t>
    </rPh>
    <rPh sb="2" eb="4">
      <t>シドウ</t>
    </rPh>
    <phoneticPr fontId="1"/>
  </si>
  <si>
    <t>教育活動管理</t>
    <rPh sb="0" eb="2">
      <t>キョウイク</t>
    </rPh>
    <rPh sb="2" eb="4">
      <t>カツドウ</t>
    </rPh>
    <rPh sb="4" eb="6">
      <t>カンリ</t>
    </rPh>
    <phoneticPr fontId="1"/>
  </si>
  <si>
    <t>在籍管理</t>
    <rPh sb="0" eb="4">
      <t>ザイセキカンリ</t>
    </rPh>
    <phoneticPr fontId="1"/>
  </si>
  <si>
    <t>生徒募集活動管理</t>
    <rPh sb="0" eb="6">
      <t>セイトボシュウカツドウ</t>
    </rPh>
    <rPh sb="6" eb="8">
      <t>カンリ</t>
    </rPh>
    <phoneticPr fontId="1"/>
  </si>
  <si>
    <t>在籍生徒数（※）</t>
    <rPh sb="0" eb="2">
      <t>ザイセキ</t>
    </rPh>
    <rPh sb="2" eb="5">
      <t>セイトスウ</t>
    </rPh>
    <phoneticPr fontId="1"/>
  </si>
  <si>
    <t>面接指導等実施施
設への登校日数</t>
    <rPh sb="0" eb="5">
      <t>メンセツシドウトウ</t>
    </rPh>
    <rPh sb="5" eb="7">
      <t>ジッシ</t>
    </rPh>
    <rPh sb="7" eb="8">
      <t>シ</t>
    </rPh>
    <rPh sb="9" eb="10">
      <t>セツ</t>
    </rPh>
    <rPh sb="12" eb="14">
      <t>トウコウ</t>
    </rPh>
    <rPh sb="14" eb="16">
      <t>ニッスウ</t>
    </rPh>
    <phoneticPr fontId="1"/>
  </si>
  <si>
    <t>学習等支援施設
への登校日数</t>
    <rPh sb="0" eb="3">
      <t>ガクシュウトウ</t>
    </rPh>
    <rPh sb="3" eb="5">
      <t>シエン</t>
    </rPh>
    <rPh sb="5" eb="7">
      <t>シセツ</t>
    </rPh>
    <rPh sb="10" eb="12">
      <t>トウコウ</t>
    </rPh>
    <rPh sb="12" eb="14">
      <t>ニッスウ</t>
    </rPh>
    <phoneticPr fontId="1"/>
  </si>
  <si>
    <t>学習・生徒・進路指導、心理支援、部活動等</t>
    <rPh sb="0" eb="2">
      <t>ガクシュウ</t>
    </rPh>
    <rPh sb="3" eb="5">
      <t>セイト</t>
    </rPh>
    <rPh sb="6" eb="10">
      <t>シンロシドウ</t>
    </rPh>
    <rPh sb="11" eb="15">
      <t>シンリシエン</t>
    </rPh>
    <rPh sb="16" eb="19">
      <t>ブカツドウ</t>
    </rPh>
    <rPh sb="19" eb="20">
      <t>トウ</t>
    </rPh>
    <phoneticPr fontId="1"/>
  </si>
  <si>
    <t>※　「授業料」について、年額の設定がされていない場合は、１単位当たりの単価に25を乗じて年額換算して記入してください。</t>
    <rPh sb="3" eb="6">
      <t>ジュギョウリョウ</t>
    </rPh>
    <rPh sb="12" eb="14">
      <t>ネンガク</t>
    </rPh>
    <rPh sb="15" eb="17">
      <t>セッテイ</t>
    </rPh>
    <rPh sb="24" eb="26">
      <t>バアイ</t>
    </rPh>
    <rPh sb="29" eb="31">
      <t>タンイ</t>
    </rPh>
    <rPh sb="31" eb="32">
      <t>ア</t>
    </rPh>
    <rPh sb="35" eb="37">
      <t>タンカ</t>
    </rPh>
    <rPh sb="41" eb="42">
      <t>ジョウ</t>
    </rPh>
    <rPh sb="44" eb="48">
      <t>ネンガクカンサン</t>
    </rPh>
    <rPh sb="50" eb="52">
      <t>キニュウ</t>
    </rPh>
    <phoneticPr fontId="1"/>
  </si>
  <si>
    <t>※　教育課程外の付加的なコース特有の費用については、その他に計上してください。</t>
    <rPh sb="2" eb="6">
      <t>キョウイクカテイ</t>
    </rPh>
    <rPh sb="6" eb="7">
      <t>ガイ</t>
    </rPh>
    <rPh sb="8" eb="11">
      <t>フカテキ</t>
    </rPh>
    <rPh sb="15" eb="17">
      <t>トクユウ</t>
    </rPh>
    <rPh sb="18" eb="20">
      <t>ヒヨウ</t>
    </rPh>
    <rPh sb="28" eb="29">
      <t>タ</t>
    </rPh>
    <rPh sb="30" eb="32">
      <t>ケイジョウ</t>
    </rPh>
    <phoneticPr fontId="1"/>
  </si>
  <si>
    <t>実施校に納める費用計</t>
    <rPh sb="0" eb="3">
      <t>ジッシコウ</t>
    </rPh>
    <rPh sb="7" eb="9">
      <t>ヒヨウ</t>
    </rPh>
    <rPh sb="9" eb="10">
      <t>ケイ</t>
    </rPh>
    <phoneticPr fontId="1"/>
  </si>
  <si>
    <t>札幌静修高等学校</t>
  </si>
  <si>
    <t>学校法人北海道教育学園</t>
  </si>
  <si>
    <t>北海道教育学園三和高等学校</t>
  </si>
  <si>
    <t xml:space="preserve">学校法人望洋大谷学園
</t>
  </si>
  <si>
    <t>北海道大谷室蘭高等学校</t>
  </si>
  <si>
    <t>八戸工業大学第二高等学校</t>
  </si>
  <si>
    <t>株式会社 専修</t>
  </si>
  <si>
    <t>専修大学北上高等学校</t>
  </si>
  <si>
    <t>学校法人三島学園</t>
  </si>
  <si>
    <t>東北生活文化大学高等学校</t>
  </si>
  <si>
    <t>学校法人東陵学園</t>
  </si>
  <si>
    <t>東陵高等学校</t>
  </si>
  <si>
    <t>学校法人 羽黒学園</t>
  </si>
  <si>
    <t>惺山高等学校</t>
  </si>
  <si>
    <t>S高等学校</t>
  </si>
  <si>
    <t>学校法人四谷学院</t>
  </si>
  <si>
    <t>四谷学院高等学校</t>
  </si>
  <si>
    <t>飛鳥未来きぼう高等学校</t>
  </si>
  <si>
    <t>学校法人緑丘学園</t>
  </si>
  <si>
    <t>第一学院高等学校</t>
  </si>
  <si>
    <t>R高等学校</t>
  </si>
  <si>
    <t>学校法人小池学園</t>
  </si>
  <si>
    <t>武蔵野星城高等学校</t>
  </si>
  <si>
    <t>学校法人聖望学園</t>
  </si>
  <si>
    <t>聖望学園高等学校</t>
  </si>
  <si>
    <t>学校法人塩原学園</t>
  </si>
  <si>
    <t>本庄第一高等学校</t>
  </si>
  <si>
    <t>ヒューマンキャンパスのぞみ高等学校</t>
  </si>
  <si>
    <t>学校法人ＮＨＫ学園</t>
  </si>
  <si>
    <t>ＮＨＫ学園高等学校</t>
  </si>
  <si>
    <t>大原学園美空高等学校</t>
  </si>
  <si>
    <t>学校法人目黒日本大学学園</t>
  </si>
  <si>
    <t>目黒日本大学高等学校</t>
  </si>
  <si>
    <t>学校法人新潟総合学院</t>
  </si>
  <si>
    <t>開志創造高等学校</t>
  </si>
  <si>
    <t>学校法人英智学院</t>
  </si>
  <si>
    <t>長岡英智高等学校</t>
  </si>
  <si>
    <t>学校法人清光学園</t>
  </si>
  <si>
    <t>高岡龍谷高等学校</t>
  </si>
  <si>
    <t>美川特区アットマーク国際高等学校</t>
  </si>
  <si>
    <t>学校法人山梨英和学院</t>
  </si>
  <si>
    <t>山梨英和高等学校</t>
  </si>
  <si>
    <t>山梨学院高等学校</t>
  </si>
  <si>
    <t>学校法人帝京大学</t>
  </si>
  <si>
    <t>帝京第三高等学校</t>
  </si>
  <si>
    <t>つくば開成学園高等学校</t>
  </si>
  <si>
    <t>学校法人松商学園</t>
  </si>
  <si>
    <t>松商学園高等学校</t>
  </si>
  <si>
    <t>学校法人長野日本大学学園</t>
  </si>
  <si>
    <t>長野日本大学高等学校</t>
  </si>
  <si>
    <t>啓晴高等学校</t>
  </si>
  <si>
    <t>沼津中央高等学校</t>
  </si>
  <si>
    <t>学校法人第三静岡学園</t>
  </si>
  <si>
    <t>静岡学園なごみ高等学校</t>
  </si>
  <si>
    <t>学校法人相川学園</t>
  </si>
  <si>
    <t>静清高等学校</t>
  </si>
  <si>
    <t>飛龍高等学校</t>
  </si>
  <si>
    <t>学校法人梅村学園</t>
  </si>
  <si>
    <t>名古屋たちばな高等学校</t>
  </si>
  <si>
    <t>学校法人代々木高校</t>
  </si>
  <si>
    <t>学校法人四日市メリノール学院</t>
  </si>
  <si>
    <t>四日市メリノール学院高等学校</t>
  </si>
  <si>
    <t>ＥＣＣ学園高等学校</t>
  </si>
  <si>
    <t>京都長尾谷高等学校</t>
  </si>
  <si>
    <t>学校法人大阪YMCA</t>
  </si>
  <si>
    <t>ＹＭＣＡ学院高等学校</t>
  </si>
  <si>
    <t>学校法人弘徳学園</t>
  </si>
  <si>
    <t>近畿大阪高等学校</t>
  </si>
  <si>
    <t>富士コンピューター株式会社</t>
  </si>
  <si>
    <t>学校法人湘南学園</t>
  </si>
  <si>
    <t>学校法人森教育学園</t>
  </si>
  <si>
    <t>岡山学芸館高等学校</t>
  </si>
  <si>
    <t>創志学園高等学校</t>
  </si>
  <si>
    <t>学校法人淳和学園</t>
  </si>
  <si>
    <t>岡山龍谷高等学校</t>
  </si>
  <si>
    <t>並木学院高等学校</t>
  </si>
  <si>
    <t>並木学院福山高等学校</t>
  </si>
  <si>
    <t>学校法人幸和学園</t>
  </si>
  <si>
    <t>シンギュラリティ高等学校</t>
  </si>
  <si>
    <t>学校法人広島県新庄学園</t>
  </si>
  <si>
    <t>広島新庄高等学校</t>
  </si>
  <si>
    <t>学校法人山口精華学園</t>
  </si>
  <si>
    <t>精華学園高等学校</t>
  </si>
  <si>
    <t>学校法人明倫学園</t>
  </si>
  <si>
    <t>萩明倫館高等学校</t>
  </si>
  <si>
    <t>学校法人明里学園</t>
  </si>
  <si>
    <t>みのり高等学校</t>
  </si>
  <si>
    <t>学校法人香川県明善学園</t>
  </si>
  <si>
    <t>英明高等学校</t>
  </si>
  <si>
    <t>学校法人帝京科学大学</t>
  </si>
  <si>
    <t>帝京第五高等学校</t>
  </si>
  <si>
    <t>学校法人都築学園</t>
  </si>
  <si>
    <t>第一薬科大学付属高等学校</t>
  </si>
  <si>
    <t>学校法人久留米信愛学院</t>
  </si>
  <si>
    <t>久留米信愛高等学校</t>
  </si>
  <si>
    <t>学校法人不知火学園</t>
  </si>
  <si>
    <t>誠修高等学校</t>
  </si>
  <si>
    <t>学校法人筑紫女学園</t>
  </si>
  <si>
    <t>筑紫女学園高等学校</t>
  </si>
  <si>
    <t>福岡芸術高等学校</t>
  </si>
  <si>
    <t>柳川高等学校</t>
  </si>
  <si>
    <t>学校法人沖学園</t>
  </si>
  <si>
    <t>川崎特区明蓬館高等学校</t>
  </si>
  <si>
    <t>学校法人第二岩永学園</t>
  </si>
  <si>
    <t>こころ未来高等学校</t>
  </si>
  <si>
    <t>こころ咲良高等学校</t>
  </si>
  <si>
    <t>学校法人奥田学園</t>
  </si>
  <si>
    <t>創成館高等学校</t>
  </si>
  <si>
    <t>長崎南山高等学校</t>
  </si>
  <si>
    <t>学校法人稲葉学園</t>
  </si>
  <si>
    <t>稲葉学園高等学校</t>
  </si>
  <si>
    <t>学校法人宮崎学園</t>
  </si>
  <si>
    <t>宮崎学園高等学校</t>
  </si>
  <si>
    <t>学校法人神村学園</t>
  </si>
  <si>
    <t>神村学園高等部伊賀分校</t>
  </si>
  <si>
    <t>つくば開成国際高等学校</t>
  </si>
  <si>
    <t>ヒューマンキャンパス高等学校</t>
  </si>
  <si>
    <t>学校法人みずほ学園</t>
  </si>
  <si>
    <t>瑞穂MSC高等学校</t>
  </si>
  <si>
    <t>学校法人大城学園</t>
  </si>
  <si>
    <t>エナジックスポーツ高等学院</t>
  </si>
  <si>
    <t>島根</t>
  </si>
  <si>
    <t>成美学園高等學校</t>
    <rPh sb="0" eb="2">
      <t>セイビ</t>
    </rPh>
    <rPh sb="2" eb="4">
      <t>ガクエン</t>
    </rPh>
    <rPh sb="4" eb="6">
      <t>コウトウ</t>
    </rPh>
    <rPh sb="6" eb="8">
      <t>ガッコウ</t>
    </rPh>
    <phoneticPr fontId="4"/>
  </si>
  <si>
    <t>土浦日本大学高等学校</t>
  </si>
  <si>
    <t>麗澤高等学校</t>
  </si>
  <si>
    <t>千葉科学大学附属高等学校</t>
  </si>
  <si>
    <t>長野俊英高等学校</t>
  </si>
  <si>
    <t>西濃桃李高等学校</t>
  </si>
  <si>
    <t>中京大学附属中京高等学校</t>
  </si>
  <si>
    <t>和歌山信愛高等学校</t>
  </si>
  <si>
    <t>立正大学淞南高等学校</t>
  </si>
  <si>
    <t>広島国際学院高等学校</t>
  </si>
  <si>
    <t>山陽女学園高等部</t>
  </si>
  <si>
    <t>穴吹学園高等学校</t>
  </si>
  <si>
    <t>沖学園高等学校</t>
  </si>
  <si>
    <t>小林西高等学校</t>
  </si>
  <si>
    <t>学校法人タイケン学園</t>
    <rPh sb="0" eb="2">
      <t>ガッコウ</t>
    </rPh>
    <rPh sb="2" eb="4">
      <t>ホウジン</t>
    </rPh>
    <rPh sb="8" eb="10">
      <t>ガクエン</t>
    </rPh>
    <phoneticPr fontId="1"/>
  </si>
  <si>
    <t>学校法人土浦日本大学学園</t>
    <rPh sb="0" eb="2">
      <t>ガッコウ</t>
    </rPh>
    <rPh sb="2" eb="4">
      <t>ホウジン</t>
    </rPh>
    <rPh sb="4" eb="6">
      <t>ツチウラ</t>
    </rPh>
    <rPh sb="6" eb="8">
      <t>ニホン</t>
    </rPh>
    <rPh sb="8" eb="10">
      <t>ダイガク</t>
    </rPh>
    <rPh sb="10" eb="12">
      <t>ガクエン</t>
    </rPh>
    <phoneticPr fontId="1"/>
  </si>
  <si>
    <t>学校法人</t>
    <phoneticPr fontId="1"/>
  </si>
  <si>
    <t>広域</t>
    <phoneticPr fontId="1"/>
  </si>
  <si>
    <t>学校法人福田学園</t>
    <rPh sb="0" eb="4">
      <t>ガッコウホウジン</t>
    </rPh>
    <rPh sb="4" eb="6">
      <t>フクダ</t>
    </rPh>
    <rPh sb="6" eb="8">
      <t>ガクエン</t>
    </rPh>
    <phoneticPr fontId="1"/>
  </si>
  <si>
    <t>学校法人</t>
    <rPh sb="0" eb="4">
      <t>ガッコウホウジン</t>
    </rPh>
    <phoneticPr fontId="1"/>
  </si>
  <si>
    <t>学校法人高千穂学園</t>
    <rPh sb="0" eb="4">
      <t>ガッコウホウジン</t>
    </rPh>
    <rPh sb="4" eb="7">
      <t>タカチホ</t>
    </rPh>
    <rPh sb="7" eb="9">
      <t>ガクエン</t>
    </rPh>
    <phoneticPr fontId="1"/>
  </si>
  <si>
    <t>京都芸術大学附属高等学校</t>
    <phoneticPr fontId="1"/>
  </si>
  <si>
    <t>学校法人広島国際学院</t>
    <rPh sb="0" eb="2">
      <t>ガッコウ</t>
    </rPh>
    <rPh sb="2" eb="4">
      <t>ホウジン</t>
    </rPh>
    <rPh sb="4" eb="6">
      <t>ヒロシマ</t>
    </rPh>
    <rPh sb="6" eb="8">
      <t>コクサイ</t>
    </rPh>
    <rPh sb="8" eb="10">
      <t>ガクイン</t>
    </rPh>
    <phoneticPr fontId="1"/>
  </si>
  <si>
    <t>学校法人山陽女学園</t>
    <rPh sb="0" eb="4">
      <t>ガッコウホウジン</t>
    </rPh>
    <rPh sb="4" eb="6">
      <t>サンヨウ</t>
    </rPh>
    <rPh sb="6" eb="9">
      <t>ジョガクエン</t>
    </rPh>
    <phoneticPr fontId="1"/>
  </si>
  <si>
    <t>学校法人穴吹学園</t>
    <rPh sb="0" eb="4">
      <t>ガッコウホウジン</t>
    </rPh>
    <rPh sb="4" eb="6">
      <t>アナフキ</t>
    </rPh>
    <rPh sb="6" eb="8">
      <t>ガクエン</t>
    </rPh>
    <phoneticPr fontId="1"/>
  </si>
  <si>
    <t>広域</t>
    <rPh sb="0" eb="2">
      <t>コウイキ</t>
    </rPh>
    <phoneticPr fontId="1"/>
  </si>
  <si>
    <t>霞ヶ関高等学校</t>
    <phoneticPr fontId="1"/>
  </si>
  <si>
    <t>羽黒高等学校</t>
    <phoneticPr fontId="1"/>
  </si>
  <si>
    <t>株式会社勝浦成美</t>
    <rPh sb="0" eb="2">
      <t>カブシキ</t>
    </rPh>
    <rPh sb="2" eb="4">
      <t>カイシャ</t>
    </rPh>
    <rPh sb="4" eb="6">
      <t>カツウラ</t>
    </rPh>
    <rPh sb="6" eb="8">
      <t>セイビ</t>
    </rPh>
    <phoneticPr fontId="1"/>
  </si>
  <si>
    <t>学校法人加計学園</t>
    <rPh sb="0" eb="4">
      <t>ガッコウホウジン</t>
    </rPh>
    <rPh sb="4" eb="6">
      <t>カケイ</t>
    </rPh>
    <rPh sb="6" eb="8">
      <t>ガクエン</t>
    </rPh>
    <phoneticPr fontId="1"/>
  </si>
  <si>
    <t>学校法人廣池学園</t>
    <rPh sb="0" eb="4">
      <t>ガッコウホウジン</t>
    </rPh>
    <rPh sb="4" eb="5">
      <t>ヒロシ</t>
    </rPh>
    <rPh sb="5" eb="6">
      <t>イケ</t>
    </rPh>
    <rPh sb="6" eb="8">
      <t>ガクエン</t>
    </rPh>
    <phoneticPr fontId="1"/>
  </si>
  <si>
    <t>学校法人</t>
    <rPh sb="0" eb="2">
      <t>ガッコウ</t>
    </rPh>
    <rPh sb="2" eb="4">
      <t>ホウジン</t>
    </rPh>
    <phoneticPr fontId="1"/>
  </si>
  <si>
    <t>狭域</t>
    <rPh sb="0" eb="2">
      <t>キョウイキ</t>
    </rPh>
    <phoneticPr fontId="1"/>
  </si>
  <si>
    <t>学校法人篠ノ井学園</t>
  </si>
  <si>
    <t>島根県</t>
    <rPh sb="2" eb="3">
      <t>ケン</t>
    </rPh>
    <phoneticPr fontId="1"/>
  </si>
  <si>
    <t>学校法人和歌山信愛女学院</t>
    <phoneticPr fontId="1"/>
  </si>
  <si>
    <t>日本ウェルネス高等学校</t>
    <phoneticPr fontId="3"/>
  </si>
  <si>
    <t>※　質問内容を昨年の質問内容と一部変更しました。</t>
    <rPh sb="2" eb="4">
      <t>シツモン</t>
    </rPh>
    <rPh sb="4" eb="6">
      <t>ナイヨウ</t>
    </rPh>
    <rPh sb="7" eb="9">
      <t>サクネン</t>
    </rPh>
    <rPh sb="10" eb="12">
      <t>シツモン</t>
    </rPh>
    <rPh sb="12" eb="14">
      <t>ナイヨウ</t>
    </rPh>
    <rPh sb="15" eb="17">
      <t>イチブ</t>
    </rPh>
    <rPh sb="17" eb="19">
      <t>ヘンコウ</t>
    </rPh>
    <phoneticPr fontId="1"/>
  </si>
  <si>
    <t>　　に納める費用を分けてそれぞれに記入してください。</t>
  </si>
  <si>
    <t>※　実施校に納める費用も含めて一括して面接指導等実施施設に収める場合は、実施校に納める費用と面接指導等実施施設</t>
    <rPh sb="2" eb="4">
      <t>ジッシ</t>
    </rPh>
    <rPh sb="4" eb="5">
      <t>コウ</t>
    </rPh>
    <rPh sb="6" eb="7">
      <t>オサ</t>
    </rPh>
    <rPh sb="9" eb="11">
      <t>ヒヨウ</t>
    </rPh>
    <rPh sb="12" eb="13">
      <t>フク</t>
    </rPh>
    <rPh sb="15" eb="17">
      <t>イッカツ</t>
    </rPh>
    <rPh sb="19" eb="21">
      <t>メンセツ</t>
    </rPh>
    <rPh sb="21" eb="23">
      <t>シドウ</t>
    </rPh>
    <rPh sb="23" eb="24">
      <t>トウ</t>
    </rPh>
    <rPh sb="24" eb="26">
      <t>ジッシ</t>
    </rPh>
    <rPh sb="26" eb="28">
      <t>シセツ</t>
    </rPh>
    <rPh sb="29" eb="30">
      <t>オサ</t>
    </rPh>
    <rPh sb="32" eb="34">
      <t>バアイ</t>
    </rPh>
    <rPh sb="36" eb="38">
      <t>ジッシ</t>
    </rPh>
    <rPh sb="38" eb="39">
      <t>コウ</t>
    </rPh>
    <rPh sb="43" eb="45">
      <t>ヒヨウ</t>
    </rPh>
    <rPh sb="46" eb="48">
      <t>メンセツ</t>
    </rPh>
    <rPh sb="48" eb="50">
      <t>シドウ</t>
    </rPh>
    <rPh sb="50" eb="51">
      <t>トウ</t>
    </rPh>
    <rPh sb="51" eb="53">
      <t>ジッシ</t>
    </rPh>
    <rPh sb="53" eb="55">
      <t>シセツ</t>
    </rPh>
    <phoneticPr fontId="1"/>
  </si>
  <si>
    <t>学校法人和歌山信愛女学院</t>
  </si>
  <si>
    <t>学校法人北上学園</t>
    <rPh sb="0" eb="2">
      <t>ガッコウ</t>
    </rPh>
    <rPh sb="2" eb="4">
      <t>ホウジン</t>
    </rPh>
    <rPh sb="4" eb="6">
      <t>キタカミ</t>
    </rPh>
    <rPh sb="6" eb="8">
      <t>ガクエン</t>
    </rPh>
    <phoneticPr fontId="1"/>
  </si>
  <si>
    <t>学校法人</t>
    <rPh sb="0" eb="4">
      <t>ガッコウホウジン</t>
    </rPh>
    <phoneticPr fontId="1"/>
  </si>
  <si>
    <t>羽黒高等学校</t>
  </si>
  <si>
    <t>霞ヶ関高等学校</t>
  </si>
  <si>
    <t>京都芸術大学附属高等学校</t>
  </si>
  <si>
    <r>
      <rPr>
        <sz val="11"/>
        <rFont val="游明朝"/>
        <family val="1"/>
        <charset val="128"/>
      </rPr>
      <t>在籍生徒数</t>
    </r>
    <r>
      <rPr>
        <sz val="6"/>
        <rFont val="游明朝"/>
        <family val="1"/>
        <charset val="128"/>
      </rPr>
      <t xml:space="preserve">
</t>
    </r>
    <r>
      <rPr>
        <sz val="11"/>
        <rFont val="游明朝"/>
        <family val="1"/>
        <charset val="128"/>
      </rPr>
      <t>（※）</t>
    </r>
    <rPh sb="0" eb="2">
      <t>ザイセキ</t>
    </rPh>
    <rPh sb="2" eb="5">
      <t>セイトスウ</t>
    </rPh>
    <phoneticPr fontId="1"/>
  </si>
  <si>
    <r>
      <t>（４）実施校、通信教育連携協力施設の登校日数別生徒数、通学定期券等利用者数</t>
    </r>
    <r>
      <rPr>
        <sz val="11"/>
        <rFont val="游明朝"/>
        <family val="1"/>
        <charset val="128"/>
      </rPr>
      <t>（令和７年５月１日時点）</t>
    </r>
    <r>
      <rPr>
        <b/>
        <sz val="11"/>
        <rFont val="游明朝"/>
        <family val="1"/>
        <charset val="128"/>
      </rPr>
      <t>　</t>
    </r>
    <rPh sb="3" eb="5">
      <t>ジッシ</t>
    </rPh>
    <rPh sb="5" eb="6">
      <t>コウ</t>
    </rPh>
    <rPh sb="7" eb="9">
      <t>ツウシン</t>
    </rPh>
    <rPh sb="9" eb="11">
      <t>キョウイク</t>
    </rPh>
    <rPh sb="11" eb="13">
      <t>レンケイ</t>
    </rPh>
    <rPh sb="13" eb="15">
      <t>キョウリョク</t>
    </rPh>
    <rPh sb="15" eb="17">
      <t>シセツ</t>
    </rPh>
    <rPh sb="18" eb="20">
      <t>トウコウ</t>
    </rPh>
    <rPh sb="20" eb="21">
      <t>ヒ</t>
    </rPh>
    <rPh sb="21" eb="22">
      <t>スウ</t>
    </rPh>
    <rPh sb="22" eb="23">
      <t>ベツ</t>
    </rPh>
    <rPh sb="23" eb="25">
      <t>セイト</t>
    </rPh>
    <rPh sb="25" eb="26">
      <t>スウ</t>
    </rPh>
    <rPh sb="27" eb="29">
      <t>ツウガク</t>
    </rPh>
    <rPh sb="29" eb="32">
      <t>テイキケン</t>
    </rPh>
    <rPh sb="32" eb="33">
      <t>トウ</t>
    </rPh>
    <rPh sb="33" eb="37">
      <t>リヨウシャスウ</t>
    </rPh>
    <rPh sb="38" eb="40">
      <t>レイワ</t>
    </rPh>
    <rPh sb="41" eb="42">
      <t>ネン</t>
    </rPh>
    <rPh sb="43" eb="44">
      <t>ガツ</t>
    </rPh>
    <rPh sb="45" eb="46">
      <t>ヒ</t>
    </rPh>
    <rPh sb="46" eb="48">
      <t>ジテン</t>
    </rPh>
    <phoneticPr fontId="1"/>
  </si>
  <si>
    <t>・学習等支援施設・・・・・学習等支援施設で学ぶ生徒数を記入してください。</t>
  </si>
  <si>
    <t>・面接指導等実施施設・・・面接指導等実施施設で学ぶ生徒数を記入してください。</t>
    <phoneticPr fontId="1"/>
  </si>
  <si>
    <t>・実施校・・・・・・・・・実施校のみで学ぶ生徒数を記入してください。</t>
    <phoneticPr fontId="1"/>
  </si>
  <si>
    <t>　　　　　　　　　　 　　（学習等支援施設で併修する生徒は含めない）</t>
    <phoneticPr fontId="1"/>
  </si>
  <si>
    <t>　　　　　　　 　　　　　（実施校、面接指導等実施施設と併修する場合も含める）</t>
    <phoneticPr fontId="1"/>
  </si>
  <si>
    <t>通学定期券利用者数</t>
    <rPh sb="0" eb="5">
      <t>ツウガクテイキケン</t>
    </rPh>
    <rPh sb="5" eb="9">
      <t>リヨウシャスウ</t>
    </rPh>
    <phoneticPr fontId="1"/>
  </si>
  <si>
    <t>普通回数乗車券利用者数</t>
    <phoneticPr fontId="1"/>
  </si>
  <si>
    <t>※　登校日数が確認できない生徒については「その他」に含めてください。</t>
    <rPh sb="2" eb="4">
      <t>トウコウ</t>
    </rPh>
    <rPh sb="4" eb="6">
      <t>ニッスウ</t>
    </rPh>
    <rPh sb="7" eb="9">
      <t>カクニン</t>
    </rPh>
    <rPh sb="13" eb="15">
      <t>セイト</t>
    </rPh>
    <rPh sb="23" eb="24">
      <t>タ</t>
    </rPh>
    <rPh sb="26" eb="27">
      <t>フク</t>
    </rPh>
    <phoneticPr fontId="1"/>
  </si>
  <si>
    <t>　　でください。</t>
    <phoneticPr fontId="1"/>
  </si>
  <si>
    <t>※　計は在籍生徒数（令和7年5月1日時点）と一致させてください。</t>
    <rPh sb="2" eb="3">
      <t>ケイ</t>
    </rPh>
    <rPh sb="4" eb="9">
      <t>ザイセキセイトスウ</t>
    </rPh>
    <rPh sb="10" eb="12">
      <t>レイワ</t>
    </rPh>
    <rPh sb="13" eb="14">
      <t>ネン</t>
    </rPh>
    <rPh sb="15" eb="16">
      <t>ガツ</t>
    </rPh>
    <rPh sb="17" eb="18">
      <t>ニチ</t>
    </rPh>
    <rPh sb="18" eb="20">
      <t>ジテン</t>
    </rPh>
    <rPh sb="22" eb="24">
      <t>イッチ</t>
    </rPh>
    <phoneticPr fontId="1"/>
  </si>
  <si>
    <t>※　実施校より通信教育連携協力施設へ派遣している教職員については実施校に含めてください。</t>
    <phoneticPr fontId="1"/>
  </si>
  <si>
    <t>※　「臨時講師、非常勤講師等」は「兼務」に分類ください。</t>
    <phoneticPr fontId="1"/>
  </si>
  <si>
    <t>※　面接指導等実施施設及び学習等支援施設の欄には、それぞれの施設で雇用しその上で実施校より委嘱等の雇用契約を</t>
    <phoneticPr fontId="1"/>
  </si>
  <si>
    <t>　　行っている教職員数を記入してください。</t>
    <phoneticPr fontId="1"/>
  </si>
  <si>
    <t>①　学習等支援施設の活動内容（複数選択可）</t>
    <rPh sb="2" eb="5">
      <t>ガクシュウトウ</t>
    </rPh>
    <rPh sb="5" eb="9">
      <t>シエンシセツ</t>
    </rPh>
    <rPh sb="10" eb="14">
      <t>カツドウナイヨウ</t>
    </rPh>
    <rPh sb="15" eb="17">
      <t>フクスウ</t>
    </rPh>
    <rPh sb="17" eb="19">
      <t>センタク</t>
    </rPh>
    <rPh sb="19" eb="20">
      <t>カ</t>
    </rPh>
    <phoneticPr fontId="1"/>
  </si>
  <si>
    <r>
      <t>その他に〇を記入した場合、その活動内容に
ついて以下に記入してください。</t>
    </r>
    <r>
      <rPr>
        <sz val="8"/>
        <color theme="1"/>
        <rFont val="游明朝"/>
        <family val="1"/>
        <charset val="128"/>
      </rPr>
      <t>（自由記述）</t>
    </r>
    <rPh sb="2" eb="3">
      <t>タ</t>
    </rPh>
    <rPh sb="6" eb="8">
      <t>キニュウ</t>
    </rPh>
    <rPh sb="10" eb="12">
      <t>バアイ</t>
    </rPh>
    <rPh sb="15" eb="19">
      <t>カツドウナイヨウ</t>
    </rPh>
    <rPh sb="24" eb="26">
      <t>イカ</t>
    </rPh>
    <rPh sb="27" eb="29">
      <t>キニュウ</t>
    </rPh>
    <rPh sb="37" eb="41">
      <t>ジユウキジュツ</t>
    </rPh>
    <phoneticPr fontId="1"/>
  </si>
  <si>
    <r>
      <rPr>
        <b/>
        <sz val="11"/>
        <color theme="1"/>
        <rFont val="游明朝"/>
        <family val="1"/>
        <charset val="128"/>
      </rPr>
      <t>②　令和６年度間における実施校教職員の学習等支援施設への訪問頻度</t>
    </r>
    <r>
      <rPr>
        <sz val="11"/>
        <color theme="1"/>
        <rFont val="游明朝"/>
        <family val="1"/>
        <charset val="128"/>
      </rPr>
      <t>　</t>
    </r>
    <rPh sb="2" eb="4">
      <t>レイワ</t>
    </rPh>
    <rPh sb="5" eb="7">
      <t>ネンド</t>
    </rPh>
    <rPh sb="7" eb="8">
      <t>カン</t>
    </rPh>
    <rPh sb="12" eb="14">
      <t>ジッシ</t>
    </rPh>
    <rPh sb="14" eb="15">
      <t>コウ</t>
    </rPh>
    <rPh sb="15" eb="18">
      <t>キョウショクイン</t>
    </rPh>
    <rPh sb="19" eb="21">
      <t>ガクシュウ</t>
    </rPh>
    <rPh sb="21" eb="22">
      <t>トウ</t>
    </rPh>
    <rPh sb="22" eb="24">
      <t>シエン</t>
    </rPh>
    <rPh sb="24" eb="26">
      <t>シセツ</t>
    </rPh>
    <rPh sb="28" eb="30">
      <t>ホウモン</t>
    </rPh>
    <rPh sb="30" eb="32">
      <t>ヒンド</t>
    </rPh>
    <phoneticPr fontId="1"/>
  </si>
  <si>
    <r>
      <t>その他に〇を記入した場合、その訪問目的に
ついて以下に記入してください。</t>
    </r>
    <r>
      <rPr>
        <sz val="8"/>
        <color theme="1"/>
        <rFont val="游明朝"/>
        <family val="1"/>
        <charset val="128"/>
      </rPr>
      <t>（自由記述）</t>
    </r>
    <rPh sb="2" eb="3">
      <t>タ</t>
    </rPh>
    <rPh sb="6" eb="8">
      <t>キニュウ</t>
    </rPh>
    <rPh sb="10" eb="12">
      <t>バアイ</t>
    </rPh>
    <rPh sb="15" eb="17">
      <t>ホウモン</t>
    </rPh>
    <rPh sb="17" eb="19">
      <t>モクテキ</t>
    </rPh>
    <rPh sb="24" eb="26">
      <t>イカ</t>
    </rPh>
    <rPh sb="27" eb="29">
      <t>キニュウ</t>
    </rPh>
    <rPh sb="37" eb="41">
      <t>ジユウキジュツ</t>
    </rPh>
    <phoneticPr fontId="1"/>
  </si>
  <si>
    <t>なお、その他に〇を記入した場合は、その活動内容について具体的に記入してください。</t>
    <rPh sb="5" eb="6">
      <t>タ</t>
    </rPh>
    <rPh sb="9" eb="11">
      <t>キニュウ</t>
    </rPh>
    <rPh sb="13" eb="15">
      <t>バアイ</t>
    </rPh>
    <rPh sb="19" eb="21">
      <t>カツドウ</t>
    </rPh>
    <rPh sb="21" eb="23">
      <t>ナイヨウ</t>
    </rPh>
    <rPh sb="27" eb="30">
      <t>グタイテキ</t>
    </rPh>
    <rPh sb="31" eb="33">
      <t>キニュウ</t>
    </rPh>
    <phoneticPr fontId="1"/>
  </si>
  <si>
    <t>陸上100ｍ</t>
  </si>
  <si>
    <t>柔道団体</t>
  </si>
  <si>
    <t>サッカー</t>
  </si>
  <si>
    <t>高校総体　卓球団体</t>
  </si>
  <si>
    <t>①　実施校で学ぶ生徒の費用</t>
    <rPh sb="2" eb="5">
      <t>ジッシコウ</t>
    </rPh>
    <rPh sb="6" eb="7">
      <t>マナ</t>
    </rPh>
    <rPh sb="8" eb="10">
      <t>セイト</t>
    </rPh>
    <rPh sb="11" eb="13">
      <t>ヒヨウ</t>
    </rPh>
    <phoneticPr fontId="1"/>
  </si>
  <si>
    <t>②　面接指導等実施施設で学ぶ生徒の費用</t>
    <rPh sb="2" eb="4">
      <t>メンセツ</t>
    </rPh>
    <rPh sb="4" eb="6">
      <t>シドウ</t>
    </rPh>
    <rPh sb="6" eb="7">
      <t>トウ</t>
    </rPh>
    <rPh sb="7" eb="9">
      <t>ジッシ</t>
    </rPh>
    <rPh sb="9" eb="11">
      <t>シセツ</t>
    </rPh>
    <rPh sb="12" eb="13">
      <t>マナ</t>
    </rPh>
    <rPh sb="14" eb="16">
      <t>セイト</t>
    </rPh>
    <rPh sb="17" eb="19">
      <t>ヒヨウ</t>
    </rPh>
    <phoneticPr fontId="1"/>
  </si>
  <si>
    <t>※　実施校で学ぶ生徒について学習指導のスタイル別に費用を記入してください。</t>
    <rPh sb="2" eb="5">
      <t>ジッシコウ</t>
    </rPh>
    <rPh sb="6" eb="7">
      <t>マナ</t>
    </rPh>
    <rPh sb="8" eb="10">
      <t>セイト</t>
    </rPh>
    <rPh sb="14" eb="16">
      <t>ガクシュウ</t>
    </rPh>
    <rPh sb="16" eb="18">
      <t>シドウ</t>
    </rPh>
    <rPh sb="23" eb="24">
      <t>ベツ</t>
    </rPh>
    <rPh sb="25" eb="27">
      <t>ヒヨウ</t>
    </rPh>
    <rPh sb="28" eb="30">
      <t>キニュウ</t>
    </rPh>
    <phoneticPr fontId="1"/>
  </si>
  <si>
    <t>※　実施校に納める費用も含めて一括して学習等支援施設に納める場合は、実施校に納める費用と学習等支援施設</t>
    <rPh sb="2" eb="4">
      <t>ジッシ</t>
    </rPh>
    <rPh sb="4" eb="5">
      <t>コウ</t>
    </rPh>
    <rPh sb="9" eb="11">
      <t>ヒヨウ</t>
    </rPh>
    <rPh sb="12" eb="13">
      <t>フク</t>
    </rPh>
    <rPh sb="15" eb="17">
      <t>イッカツ</t>
    </rPh>
    <rPh sb="19" eb="21">
      <t>ガクシュウ</t>
    </rPh>
    <rPh sb="21" eb="22">
      <t>トウ</t>
    </rPh>
    <rPh sb="22" eb="24">
      <t>シエン</t>
    </rPh>
    <rPh sb="24" eb="26">
      <t>シセツ</t>
    </rPh>
    <rPh sb="30" eb="32">
      <t>バアイ</t>
    </rPh>
    <rPh sb="34" eb="36">
      <t>ジッシ</t>
    </rPh>
    <rPh sb="36" eb="37">
      <t>コウ</t>
    </rPh>
    <rPh sb="38" eb="39">
      <t>オサ</t>
    </rPh>
    <rPh sb="41" eb="43">
      <t>ヒヨウ</t>
    </rPh>
    <rPh sb="44" eb="46">
      <t>ガクシュウ</t>
    </rPh>
    <rPh sb="46" eb="47">
      <t>トウ</t>
    </rPh>
    <rPh sb="47" eb="49">
      <t>シエン</t>
    </rPh>
    <rPh sb="49" eb="51">
      <t>シセツ</t>
    </rPh>
    <phoneticPr fontId="1"/>
  </si>
  <si>
    <t>　　に納める費用を分けてそれぞれに記入してください。</t>
    <phoneticPr fontId="1"/>
  </si>
  <si>
    <t>　　株式会社が設置する学校につきましてはここまでとなります。
　　学校法人が設置する学校につきましては以降の質問にお進みください。</t>
  </si>
  <si>
    <t>面接指導等実施施設に
納める費用</t>
    <rPh sb="0" eb="2">
      <t>メンセツ</t>
    </rPh>
    <rPh sb="2" eb="4">
      <t>シドウ</t>
    </rPh>
    <rPh sb="4" eb="5">
      <t>トウ</t>
    </rPh>
    <rPh sb="5" eb="7">
      <t>ジッシ</t>
    </rPh>
    <rPh sb="7" eb="9">
      <t>シセツ</t>
    </rPh>
    <rPh sb="14" eb="16">
      <t>ヒヨウ</t>
    </rPh>
    <phoneticPr fontId="1"/>
  </si>
  <si>
    <t>学習等支援施設に
納める費用</t>
    <rPh sb="0" eb="2">
      <t>ガクシュウ</t>
    </rPh>
    <rPh sb="2" eb="3">
      <t>トウ</t>
    </rPh>
    <rPh sb="3" eb="5">
      <t>シエン</t>
    </rPh>
    <rPh sb="5" eb="7">
      <t>シセツ</t>
    </rPh>
    <rPh sb="12" eb="14">
      <t>ヒヨウ</t>
    </rPh>
    <phoneticPr fontId="1"/>
  </si>
  <si>
    <t>①　私立大学等経常費補助金（広域通信制高等学校に対して国から交付）</t>
    <rPh sb="14" eb="16">
      <t>コウイキ</t>
    </rPh>
    <rPh sb="16" eb="19">
      <t>ツウシンセイ</t>
    </rPh>
    <rPh sb="19" eb="21">
      <t>コウトウ</t>
    </rPh>
    <rPh sb="21" eb="23">
      <t>ガッコウ</t>
    </rPh>
    <rPh sb="24" eb="25">
      <t>タイ</t>
    </rPh>
    <rPh sb="27" eb="28">
      <t>クニ</t>
    </rPh>
    <rPh sb="30" eb="32">
      <t>コウフ</t>
    </rPh>
    <phoneticPr fontId="1"/>
  </si>
  <si>
    <t>補助金算定の対象
となる生徒数（※）</t>
    <phoneticPr fontId="1"/>
  </si>
  <si>
    <t>②　その他の経常費補助金（地方自治体から交付）</t>
    <rPh sb="13" eb="15">
      <t>チホウ</t>
    </rPh>
    <rPh sb="15" eb="18">
      <t>ジチタイ</t>
    </rPh>
    <rPh sb="20" eb="22">
      <t>コウフ</t>
    </rPh>
    <phoneticPr fontId="1"/>
  </si>
  <si>
    <r>
      <t xml:space="preserve"> ①学校法人
 ②株式会社　    </t>
    </r>
    <r>
      <rPr>
        <sz val="10"/>
        <rFont val="游明朝"/>
        <family val="1"/>
        <charset val="128"/>
      </rPr>
      <t>選択　→</t>
    </r>
    <rPh sb="2" eb="6">
      <t>ガッコウホウジン</t>
    </rPh>
    <rPh sb="9" eb="13">
      <t>カブシキカイシャ</t>
    </rPh>
    <rPh sb="18" eb="20">
      <t>センタク</t>
    </rPh>
    <phoneticPr fontId="1"/>
  </si>
  <si>
    <r>
      <t xml:space="preserve"> ①独立校 
 ②併設校 　 </t>
    </r>
    <r>
      <rPr>
        <sz val="10"/>
        <rFont val="游明朝"/>
        <family val="1"/>
        <charset val="128"/>
      </rPr>
      <t>選択　→</t>
    </r>
    <rPh sb="2" eb="4">
      <t>ドクリツ</t>
    </rPh>
    <rPh sb="4" eb="5">
      <t>コウ</t>
    </rPh>
    <rPh sb="9" eb="11">
      <t>ヘイセツ</t>
    </rPh>
    <rPh sb="11" eb="12">
      <t>コウ</t>
    </rPh>
    <rPh sb="15" eb="17">
      <t>センタク</t>
    </rPh>
    <phoneticPr fontId="1"/>
  </si>
  <si>
    <r>
      <t xml:space="preserve"> ①広域   
 ②狭域          </t>
    </r>
    <r>
      <rPr>
        <sz val="10"/>
        <rFont val="游明朝"/>
        <family val="1"/>
        <charset val="128"/>
      </rPr>
      <t>選択　→</t>
    </r>
    <rPh sb="2" eb="4">
      <t>コウイキ</t>
    </rPh>
    <rPh sb="10" eb="12">
      <t>キョウイキ</t>
    </rPh>
    <phoneticPr fontId="1"/>
  </si>
  <si>
    <r>
      <t xml:space="preserve"> ①３年　　
 ②４年以上     　</t>
    </r>
    <r>
      <rPr>
        <sz val="10"/>
        <rFont val="游明朝"/>
        <family val="1"/>
        <charset val="128"/>
      </rPr>
      <t>選択　→</t>
    </r>
    <rPh sb="3" eb="4">
      <t>ネン</t>
    </rPh>
    <rPh sb="10" eb="11">
      <t>ネン</t>
    </rPh>
    <rPh sb="11" eb="13">
      <t>イジョウ</t>
    </rPh>
    <rPh sb="19" eb="21">
      <t>センタク</t>
    </rPh>
    <phoneticPr fontId="1"/>
  </si>
  <si>
    <r>
      <t>④　新入学生徒数</t>
    </r>
    <r>
      <rPr>
        <b/>
        <sz val="10"/>
        <rFont val="游明朝"/>
        <family val="1"/>
        <charset val="128"/>
      </rPr>
      <t>（令和７年５月１日時点）</t>
    </r>
    <rPh sb="5" eb="8">
      <t>セイトスウ</t>
    </rPh>
    <phoneticPr fontId="1"/>
  </si>
  <si>
    <r>
      <t>⑤　転入学、編入学生徒数</t>
    </r>
    <r>
      <rPr>
        <b/>
        <sz val="10"/>
        <rFont val="游明朝"/>
        <family val="1"/>
        <charset val="128"/>
      </rPr>
      <t>（令和６年度間）</t>
    </r>
    <rPh sb="13" eb="15">
      <t>レイワ</t>
    </rPh>
    <rPh sb="16" eb="19">
      <t>ネンドカン</t>
    </rPh>
    <phoneticPr fontId="1"/>
  </si>
  <si>
    <t>訪問（常駐）目的について該当する項目に〇印をご記入ください。</t>
    <rPh sb="0" eb="2">
      <t>ホウモン</t>
    </rPh>
    <rPh sb="3" eb="5">
      <t>ジョウチュウ</t>
    </rPh>
    <rPh sb="6" eb="8">
      <t>モクテキ</t>
    </rPh>
    <rPh sb="12" eb="14">
      <t>ガイトウ</t>
    </rPh>
    <rPh sb="16" eb="18">
      <t>コウモク</t>
    </rPh>
    <rPh sb="20" eb="21">
      <t>シルシ</t>
    </rPh>
    <phoneticPr fontId="1"/>
  </si>
  <si>
    <t>なお、その他に〇を記入した場合は、その訪問（常駐）目的について具体的に記入してください。</t>
    <rPh sb="5" eb="6">
      <t>タ</t>
    </rPh>
    <rPh sb="9" eb="11">
      <t>キニュウ</t>
    </rPh>
    <rPh sb="13" eb="15">
      <t>バアイ</t>
    </rPh>
    <rPh sb="19" eb="21">
      <t>ホウモン</t>
    </rPh>
    <rPh sb="22" eb="24">
      <t>ジョウチュウ</t>
    </rPh>
    <rPh sb="25" eb="27">
      <t>モクテキ</t>
    </rPh>
    <rPh sb="31" eb="34">
      <t>グタイテキ</t>
    </rPh>
    <rPh sb="35" eb="37">
      <t>キニュウ</t>
    </rPh>
    <phoneticPr fontId="1"/>
  </si>
  <si>
    <t>※　複数の施設で学ぶ生徒については、主で学ぶ施設に登校する日数に計上し、一人の生徒を複数の施設に重複して計上しない</t>
    <rPh sb="2" eb="4">
      <t>フクスウ</t>
    </rPh>
    <rPh sb="5" eb="7">
      <t>シセツ</t>
    </rPh>
    <rPh sb="8" eb="9">
      <t>マナ</t>
    </rPh>
    <rPh sb="10" eb="12">
      <t>セイト</t>
    </rPh>
    <rPh sb="18" eb="19">
      <t>シュ</t>
    </rPh>
    <rPh sb="20" eb="21">
      <t>マナ</t>
    </rPh>
    <rPh sb="22" eb="24">
      <t>シセツ</t>
    </rPh>
    <rPh sb="25" eb="27">
      <t>トウコウ</t>
    </rPh>
    <rPh sb="29" eb="30">
      <t>ヒ</t>
    </rPh>
    <rPh sb="30" eb="31">
      <t>カズ</t>
    </rPh>
    <rPh sb="32" eb="34">
      <t>ケイジョウ</t>
    </rPh>
    <rPh sb="36" eb="38">
      <t>ヒトリ</t>
    </rPh>
    <rPh sb="39" eb="41">
      <t>セイト</t>
    </rPh>
    <rPh sb="42" eb="44">
      <t>フクスウ</t>
    </rPh>
    <rPh sb="45" eb="47">
      <t>シセツ</t>
    </rPh>
    <phoneticPr fontId="1"/>
  </si>
  <si>
    <t>※　主で学ぶ施設に登校する際に使用する通学定期券及び普通回数乗車券の利用者数についてご記入ください。</t>
    <rPh sb="2" eb="3">
      <t>オモ</t>
    </rPh>
    <rPh sb="4" eb="5">
      <t>マナ</t>
    </rPh>
    <rPh sb="6" eb="8">
      <t>シセツ</t>
    </rPh>
    <rPh sb="9" eb="11">
      <t>トウコウ</t>
    </rPh>
    <rPh sb="13" eb="14">
      <t>サイ</t>
    </rPh>
    <rPh sb="15" eb="17">
      <t>シヨウ</t>
    </rPh>
    <rPh sb="19" eb="24">
      <t>ツウガクテイキケン</t>
    </rPh>
    <rPh sb="24" eb="25">
      <t>オヨ</t>
    </rPh>
    <rPh sb="26" eb="28">
      <t>フツウ</t>
    </rPh>
    <phoneticPr fontId="1"/>
  </si>
  <si>
    <t>③　学習等支援施設で学ぶ生徒の費用</t>
    <rPh sb="2" eb="5">
      <t>ガクシュウトウ</t>
    </rPh>
    <rPh sb="5" eb="9">
      <t>シエンシセツ</t>
    </rPh>
    <rPh sb="10" eb="11">
      <t>マナ</t>
    </rPh>
    <rPh sb="12" eb="14">
      <t>セイト</t>
    </rPh>
    <rPh sb="15" eb="17">
      <t>ヒヨウ</t>
    </rPh>
    <phoneticPr fontId="1"/>
  </si>
  <si>
    <t>会員</t>
    <rPh sb="0" eb="2">
      <t>カイイン</t>
    </rPh>
    <phoneticPr fontId="1"/>
  </si>
  <si>
    <t>*</t>
    <phoneticPr fontId="1"/>
  </si>
  <si>
    <t>③　実施校教職員の学習等支援施設への訪問（常駐）の目的（複数選択可）</t>
    <rPh sb="18" eb="20">
      <t>ホウモン</t>
    </rPh>
    <rPh sb="21" eb="23">
      <t>ジョウチュウ</t>
    </rPh>
    <rPh sb="25" eb="27">
      <t>モクテキ</t>
    </rPh>
    <rPh sb="28" eb="30">
      <t>フクスウ</t>
    </rPh>
    <rPh sb="30" eb="33">
      <t>センタクカ</t>
    </rPh>
    <phoneticPr fontId="1"/>
  </si>
  <si>
    <t>*</t>
    <phoneticPr fontId="1"/>
  </si>
  <si>
    <t>１施設当たりの平均的な訪問頻度をご記入ください。実施校の教職員が当該施設に常駐している場合は「常</t>
    <rPh sb="1" eb="3">
      <t>シセツ</t>
    </rPh>
    <rPh sb="3" eb="4">
      <t>ア</t>
    </rPh>
    <rPh sb="7" eb="10">
      <t>ヘイキンテキ</t>
    </rPh>
    <rPh sb="11" eb="13">
      <t>ホウモン</t>
    </rPh>
    <rPh sb="13" eb="15">
      <t>ヒンド</t>
    </rPh>
    <rPh sb="17" eb="19">
      <t>キニュウ</t>
    </rPh>
    <rPh sb="24" eb="27">
      <t>ジッシコウ</t>
    </rPh>
    <rPh sb="28" eb="31">
      <t>キョウショクイン</t>
    </rPh>
    <rPh sb="32" eb="36">
      <t>トウガイシセツ</t>
    </rPh>
    <rPh sb="37" eb="39">
      <t>ジョウチュウ</t>
    </rPh>
    <rPh sb="43" eb="45">
      <t>バアイ</t>
    </rPh>
    <rPh sb="47" eb="48">
      <t>ツネ</t>
    </rPh>
    <phoneticPr fontId="1"/>
  </si>
  <si>
    <t>駐」とご記入ください。</t>
  </si>
  <si>
    <t>①　中学校新卒の新入学生につきましては、令和５年度の入学時の面談等で不登校生徒であると</t>
    <rPh sb="20" eb="22">
      <t>レイワ</t>
    </rPh>
    <rPh sb="23" eb="25">
      <t>ネンド</t>
    </rPh>
    <rPh sb="26" eb="29">
      <t>ニュウガクジ</t>
    </rPh>
    <rPh sb="30" eb="33">
      <t>メンダントウ</t>
    </rPh>
    <rPh sb="34" eb="39">
      <t>フトウコウセイト</t>
    </rPh>
    <phoneticPr fontId="1"/>
  </si>
  <si>
    <t>　　判断した生徒数としてください。</t>
    <rPh sb="2" eb="4">
      <t>ハンダン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</si>
</sst>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numFmt numFmtId="178" formatCode="0.0"/>
    <numFmt numFmtId="179" formatCode="#,###"/>
    <numFmt numFmtId="180" formatCode="#,##0_ "/>
  </numFmts>
  <fonts count="41"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8"/>
      <color theme="1"/>
      <name val="游明朝"/>
      <family val="1"/>
      <charset val="128"/>
    </font>
    <font>
      <b/>
      <sz val="11"/>
      <color theme="1"/>
      <name val="游明朝"/>
      <family val="1"/>
      <charset val="128"/>
    </font>
    <font>
      <sz val="11"/>
      <color theme="1"/>
      <name val="游ゴシック"/>
      <family val="2"/>
      <charset val="128"/>
      <scheme val="minor"/>
    </font>
    <font>
      <sz val="10"/>
      <color theme="1"/>
      <name val="游明朝"/>
      <family val="1"/>
      <charset val="128"/>
    </font>
    <font>
      <b/>
      <sz val="11"/>
      <name val="游明朝"/>
      <family val="1"/>
      <charset val="128"/>
    </font>
    <font>
      <sz val="11"/>
      <name val="游明朝"/>
      <family val="1"/>
      <charset val="128"/>
    </font>
    <font>
      <sz val="11"/>
      <name val="游ゴシック"/>
      <family val="2"/>
      <charset val="128"/>
      <scheme val="minor"/>
    </font>
    <font>
      <sz val="8"/>
      <name val="游明朝"/>
      <family val="1"/>
      <charset val="128"/>
    </font>
    <font>
      <b/>
      <sz val="12"/>
      <name val="游明朝"/>
      <family val="1"/>
      <charset val="128"/>
    </font>
    <font>
      <b/>
      <sz val="14"/>
      <name val="游明朝"/>
      <family val="1"/>
      <charset val="128"/>
    </font>
    <font>
      <sz val="6"/>
      <name val="游明朝"/>
      <family val="1"/>
      <charset val="128"/>
    </font>
    <font>
      <sz val="9"/>
      <name val="游明朝"/>
      <family val="1"/>
      <charset val="128"/>
    </font>
    <font>
      <sz val="11"/>
      <color rgb="FFFF0000"/>
      <name val="游ゴシック"/>
      <family val="2"/>
      <charset val="128"/>
      <scheme val="minor"/>
    </font>
    <font>
      <sz val="11"/>
      <color rgb="FFFF0000"/>
      <name val="游明朝"/>
      <family val="1"/>
      <charset val="128"/>
    </font>
    <font>
      <sz val="7"/>
      <name val="游明朝"/>
      <family val="1"/>
      <charset val="128"/>
    </font>
    <font>
      <b/>
      <sz val="11"/>
      <color rgb="FFFF0000"/>
      <name val="游明朝"/>
      <family val="1"/>
      <charset val="128"/>
    </font>
    <font>
      <sz val="12"/>
      <color rgb="FF000000"/>
      <name val="游ゴシック"/>
      <family val="3"/>
      <charset val="128"/>
      <scheme val="minor"/>
    </font>
    <font>
      <sz val="11"/>
      <color theme="1"/>
      <name val="游ゴシック"/>
      <family val="3"/>
      <charset val="128"/>
      <scheme val="minor"/>
    </font>
    <font>
      <sz val="6"/>
      <name val="ＭＳ ゴシック"/>
      <family val="3"/>
      <charset val="128"/>
    </font>
    <font>
      <sz val="6"/>
      <name val="ＭＳ 明朝"/>
      <family val="1"/>
      <charset val="128"/>
    </font>
    <font>
      <sz val="8"/>
      <name val="ＭＳ 明朝"/>
      <family val="1"/>
      <charset val="128"/>
    </font>
    <font>
      <u/>
      <sz val="11"/>
      <color theme="10"/>
      <name val="游ゴシック"/>
      <family val="2"/>
      <charset val="128"/>
      <scheme val="minor"/>
    </font>
    <font>
      <u/>
      <sz val="11"/>
      <color theme="1"/>
      <name val="游ゴシック"/>
      <family val="3"/>
      <charset val="128"/>
      <scheme val="minor"/>
    </font>
    <font>
      <sz val="10"/>
      <name val="游明朝"/>
      <family val="1"/>
      <charset val="128"/>
    </font>
    <font>
      <sz val="12"/>
      <name val="游明朝"/>
      <family val="1"/>
      <charset val="128"/>
    </font>
    <font>
      <b/>
      <sz val="11"/>
      <color rgb="FFEE0000"/>
      <name val="游明朝"/>
      <family val="1"/>
      <charset val="128"/>
    </font>
    <font>
      <b/>
      <sz val="11"/>
      <name val="游ゴシック"/>
      <family val="2"/>
      <charset val="128"/>
      <scheme val="minor"/>
    </font>
    <font>
      <sz val="8"/>
      <name val="游ゴシック"/>
      <family val="2"/>
      <charset val="128"/>
      <scheme val="minor"/>
    </font>
    <font>
      <sz val="9"/>
      <name val="游ゴシック"/>
      <family val="2"/>
      <charset val="128"/>
      <scheme val="minor"/>
    </font>
    <font>
      <sz val="7"/>
      <name val="游ゴシック"/>
      <family val="2"/>
      <charset val="128"/>
      <scheme val="minor"/>
    </font>
    <font>
      <b/>
      <u/>
      <sz val="11"/>
      <name val="游明朝"/>
      <family val="1"/>
      <charset val="128"/>
    </font>
    <font>
      <b/>
      <sz val="10"/>
      <name val="游明朝"/>
      <family val="1"/>
      <charset val="128"/>
    </font>
    <font>
      <sz val="9.5"/>
      <color theme="1"/>
      <name val="游明朝"/>
      <family val="1"/>
      <charset val="128"/>
    </font>
    <font>
      <sz val="9.5"/>
      <color theme="1"/>
      <name val="游ゴシック"/>
      <family val="2"/>
      <charset val="128"/>
      <scheme val="minor"/>
    </font>
    <font>
      <sz val="10"/>
      <color theme="1"/>
      <name val="游ゴシック"/>
      <family val="2"/>
      <charset val="128"/>
      <scheme val="minor"/>
    </font>
    <font>
      <b/>
      <sz val="10.5"/>
      <color rgb="FFEE0000"/>
      <name val="游明朝"/>
      <family val="1"/>
      <charset val="128"/>
    </font>
    <font>
      <b/>
      <sz val="10"/>
      <color rgb="FFEE0000"/>
      <name val="游明朝"/>
      <family val="1"/>
      <charset val="128"/>
    </font>
    <font>
      <b/>
      <sz val="11"/>
      <color theme="0"/>
      <name val="游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dashDotDot">
        <color indexed="64"/>
      </left>
      <right style="medium">
        <color indexed="64"/>
      </right>
      <top style="medium">
        <color indexed="64"/>
      </top>
      <bottom/>
      <diagonal/>
    </border>
    <border>
      <left style="dashDotDot">
        <color indexed="64"/>
      </left>
      <right style="medium">
        <color indexed="64"/>
      </right>
      <top/>
      <bottom style="medium">
        <color indexed="64"/>
      </bottom>
      <diagonal/>
    </border>
    <border>
      <left style="dashDotDot">
        <color indexed="64"/>
      </left>
      <right/>
      <top style="medium">
        <color indexed="64"/>
      </top>
      <bottom/>
      <diagonal/>
    </border>
    <border>
      <left style="dashDotDot">
        <color indexed="64"/>
      </left>
      <right/>
      <top/>
      <bottom style="medium">
        <color indexed="64"/>
      </bottom>
      <diagonal/>
    </border>
    <border>
      <left/>
      <right style="dashDotDot">
        <color indexed="64"/>
      </right>
      <top style="medium">
        <color indexed="64"/>
      </top>
      <bottom/>
      <diagonal/>
    </border>
    <border>
      <left/>
      <right style="dashDotDot">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547">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19" fillId="2" borderId="9" xfId="0" applyFont="1" applyFill="1" applyBorder="1">
      <alignment vertical="center"/>
    </xf>
    <xf numFmtId="0" fontId="16" fillId="0" borderId="0" xfId="0" applyFont="1">
      <alignment vertical="center"/>
    </xf>
    <xf numFmtId="0" fontId="2" fillId="0" borderId="0" xfId="0" applyFont="1">
      <alignment vertical="center"/>
    </xf>
    <xf numFmtId="0" fontId="8" fillId="3" borderId="2" xfId="0" applyFont="1" applyFill="1" applyBorder="1" applyAlignment="1">
      <alignment horizontal="centerContinuous" vertical="center"/>
    </xf>
    <xf numFmtId="0" fontId="8" fillId="3" borderId="4" xfId="0" applyFont="1" applyFill="1" applyBorder="1" applyAlignment="1">
      <alignment horizontal="centerContinuous" vertical="center"/>
    </xf>
    <xf numFmtId="0" fontId="8" fillId="3" borderId="3" xfId="0" applyFont="1" applyFill="1" applyBorder="1" applyAlignment="1">
      <alignment horizontal="centerContinuous" vertical="center"/>
    </xf>
    <xf numFmtId="0" fontId="7" fillId="4" borderId="0" xfId="0" applyFont="1" applyFill="1">
      <alignment vertical="center"/>
    </xf>
    <xf numFmtId="0" fontId="8" fillId="4" borderId="0" xfId="0" applyFont="1" applyFill="1">
      <alignment vertical="center"/>
    </xf>
    <xf numFmtId="0" fontId="8" fillId="4" borderId="0" xfId="0" applyFont="1" applyFill="1" applyAlignment="1">
      <alignment horizontal="center" vertical="center"/>
    </xf>
    <xf numFmtId="0" fontId="8" fillId="4" borderId="0" xfId="0" applyFont="1" applyFill="1" applyAlignment="1">
      <alignment horizontal="right" vertical="center"/>
    </xf>
    <xf numFmtId="0" fontId="8" fillId="4" borderId="22" xfId="0" applyFont="1" applyFill="1" applyBorder="1">
      <alignment vertical="center"/>
    </xf>
    <xf numFmtId="0" fontId="8" fillId="4" borderId="0" xfId="0" applyFont="1" applyFill="1" applyAlignment="1">
      <alignment horizontal="centerContinuous" vertical="center"/>
    </xf>
    <xf numFmtId="49" fontId="8" fillId="4" borderId="0" xfId="0" applyNumberFormat="1" applyFont="1" applyFill="1" applyAlignment="1">
      <alignment horizontal="center" vertical="center"/>
    </xf>
    <xf numFmtId="49" fontId="8" fillId="4" borderId="0" xfId="0" applyNumberFormat="1" applyFont="1" applyFill="1" applyAlignment="1">
      <alignment horizontal="centerContinuous" vertical="center"/>
    </xf>
    <xf numFmtId="0" fontId="9" fillId="4" borderId="0" xfId="0" applyFont="1" applyFill="1">
      <alignment vertical="center"/>
    </xf>
    <xf numFmtId="38" fontId="8" fillId="4" borderId="0" xfId="1" applyFont="1" applyFill="1" applyBorder="1" applyAlignment="1" applyProtection="1">
      <alignment horizontal="center" vertical="center"/>
    </xf>
    <xf numFmtId="0" fontId="8" fillId="4" borderId="0" xfId="0" applyFont="1" applyFill="1" applyAlignment="1">
      <alignment horizontal="left" vertical="center"/>
    </xf>
    <xf numFmtId="0" fontId="2" fillId="4" borderId="0" xfId="0" applyFont="1" applyFill="1">
      <alignment vertical="center"/>
    </xf>
    <xf numFmtId="0" fontId="7" fillId="4" borderId="0" xfId="0" applyFont="1" applyFill="1" applyAlignment="1">
      <alignment horizontal="left" vertical="center"/>
    </xf>
    <xf numFmtId="0" fontId="2" fillId="4" borderId="0" xfId="0" applyFont="1" applyFill="1" applyAlignment="1">
      <alignment horizontal="center" vertical="center"/>
    </xf>
    <xf numFmtId="0" fontId="11" fillId="4" borderId="0" xfId="0" applyFont="1" applyFill="1">
      <alignment vertical="center"/>
    </xf>
    <xf numFmtId="0" fontId="8" fillId="3" borderId="1" xfId="0" applyFont="1" applyFill="1" applyBorder="1" applyAlignment="1">
      <alignment horizontal="centerContinuous" vertical="center"/>
    </xf>
    <xf numFmtId="0" fontId="2" fillId="4" borderId="0" xfId="0" applyFont="1" applyFill="1" applyAlignment="1">
      <alignment horizontal="right" vertical="center"/>
    </xf>
    <xf numFmtId="0" fontId="8" fillId="0" borderId="3" xfId="0" applyFont="1" applyBorder="1" applyAlignment="1">
      <alignment vertical="center" shrinkToFit="1"/>
    </xf>
    <xf numFmtId="0" fontId="16" fillId="4" borderId="0" xfId="0" applyFont="1" applyFill="1">
      <alignment vertical="center"/>
    </xf>
    <xf numFmtId="0" fontId="18" fillId="4" borderId="0" xfId="0" applyFont="1" applyFill="1">
      <alignment vertical="center"/>
    </xf>
    <xf numFmtId="0" fontId="7" fillId="4" borderId="0" xfId="0" applyFont="1" applyFill="1" applyAlignment="1">
      <alignment horizontal="center" vertical="center"/>
    </xf>
    <xf numFmtId="0" fontId="8" fillId="4" borderId="4" xfId="0" applyFont="1" applyFill="1" applyBorder="1" applyAlignment="1">
      <alignment horizontal="left" vertical="center"/>
    </xf>
    <xf numFmtId="0" fontId="8" fillId="4" borderId="4" xfId="0" applyFont="1" applyFill="1" applyBorder="1" applyAlignment="1">
      <alignment horizontal="center" vertical="center"/>
    </xf>
    <xf numFmtId="0" fontId="2" fillId="4" borderId="4" xfId="0" applyFont="1" applyFill="1" applyBorder="1" applyAlignment="1">
      <alignment horizontal="left" vertical="center"/>
    </xf>
    <xf numFmtId="0" fontId="4" fillId="4" borderId="0" xfId="0" applyFont="1" applyFill="1">
      <alignment vertical="center"/>
    </xf>
    <xf numFmtId="0" fontId="2" fillId="4" borderId="0" xfId="0" applyFont="1" applyFill="1" applyAlignment="1">
      <alignment horizontal="left" vertical="center"/>
    </xf>
    <xf numFmtId="0" fontId="8" fillId="3" borderId="1" xfId="0" applyFont="1" applyFill="1" applyBorder="1" applyAlignment="1">
      <alignment horizontal="center" vertical="center"/>
    </xf>
    <xf numFmtId="0" fontId="0" fillId="4" borderId="0" xfId="0" applyFill="1" applyAlignment="1">
      <alignment horizontal="center" vertical="center"/>
    </xf>
    <xf numFmtId="0" fontId="16" fillId="4" borderId="22" xfId="0" applyFont="1" applyFill="1" applyBorder="1" applyAlignment="1">
      <alignment horizontal="center" vertical="center"/>
    </xf>
    <xf numFmtId="0" fontId="15" fillId="4" borderId="0" xfId="0" applyFont="1" applyFill="1" applyAlignment="1">
      <alignment horizontal="center" vertical="center"/>
    </xf>
    <xf numFmtId="178" fontId="8" fillId="4" borderId="22" xfId="2" applyNumberFormat="1" applyFont="1" applyFill="1" applyBorder="1" applyAlignment="1" applyProtection="1">
      <alignment horizontal="right" vertical="center"/>
    </xf>
    <xf numFmtId="178" fontId="0" fillId="4" borderId="0" xfId="0" applyNumberFormat="1" applyFill="1" applyAlignment="1">
      <alignment horizontal="right" vertical="center"/>
    </xf>
    <xf numFmtId="176" fontId="8" fillId="4" borderId="0" xfId="2" applyNumberFormat="1" applyFont="1" applyFill="1" applyBorder="1" applyAlignment="1" applyProtection="1">
      <alignment horizontal="right" vertical="center"/>
    </xf>
    <xf numFmtId="176" fontId="16" fillId="4" borderId="0" xfId="2" applyNumberFormat="1" applyFont="1" applyFill="1" applyBorder="1" applyAlignment="1" applyProtection="1">
      <alignment horizontal="left" vertical="center"/>
    </xf>
    <xf numFmtId="178" fontId="8" fillId="4" borderId="0" xfId="2" applyNumberFormat="1" applyFont="1" applyFill="1" applyBorder="1" applyAlignment="1" applyProtection="1">
      <alignment horizontal="right" vertical="center"/>
    </xf>
    <xf numFmtId="0" fontId="9" fillId="4" borderId="0" xfId="0" applyFont="1" applyFill="1" applyAlignment="1">
      <alignment horizontal="center" vertical="center"/>
    </xf>
    <xf numFmtId="177" fontId="8" fillId="4" borderId="0" xfId="0" applyNumberFormat="1" applyFont="1" applyFill="1" applyAlignment="1">
      <alignment horizontal="center" vertical="center"/>
    </xf>
    <xf numFmtId="177" fontId="9" fillId="4" borderId="0" xfId="0" applyNumberFormat="1" applyFont="1" applyFill="1" applyAlignment="1">
      <alignment horizontal="center" vertical="center"/>
    </xf>
    <xf numFmtId="0" fontId="12" fillId="4" borderId="0" xfId="0" applyFont="1" applyFill="1" applyAlignment="1">
      <alignment horizontal="center" vertical="center"/>
    </xf>
    <xf numFmtId="0" fontId="8" fillId="4" borderId="29" xfId="0" applyFont="1" applyFill="1" applyBorder="1">
      <alignment vertical="center"/>
    </xf>
    <xf numFmtId="0" fontId="9" fillId="4" borderId="27" xfId="0" applyFont="1" applyFill="1" applyBorder="1" applyAlignment="1">
      <alignment horizontal="center" vertical="center"/>
    </xf>
    <xf numFmtId="177" fontId="9" fillId="4" borderId="27" xfId="0" applyNumberFormat="1" applyFont="1" applyFill="1" applyBorder="1" applyAlignment="1">
      <alignment horizontal="center" vertical="center"/>
    </xf>
    <xf numFmtId="0" fontId="0" fillId="0" borderId="19" xfId="0" applyBorder="1">
      <alignment vertical="center"/>
    </xf>
    <xf numFmtId="0" fontId="20" fillId="0" borderId="0" xfId="0" applyFont="1">
      <alignment vertical="center"/>
    </xf>
    <xf numFmtId="0" fontId="20" fillId="0" borderId="19" xfId="0" applyFont="1" applyBorder="1">
      <alignment vertical="center"/>
    </xf>
    <xf numFmtId="0" fontId="25" fillId="0" borderId="1" xfId="6" applyFont="1" applyFill="1" applyBorder="1">
      <alignment vertical="center"/>
    </xf>
    <xf numFmtId="0" fontId="25" fillId="0" borderId="0" xfId="6" applyFont="1" applyFill="1" applyBorder="1">
      <alignment vertical="center"/>
    </xf>
    <xf numFmtId="0" fontId="19" fillId="2" borderId="1" xfId="0" applyFont="1" applyFill="1" applyBorder="1">
      <alignment vertical="center"/>
    </xf>
    <xf numFmtId="0" fontId="20" fillId="0" borderId="1" xfId="0" applyFont="1" applyBorder="1">
      <alignment vertical="center"/>
    </xf>
    <xf numFmtId="49" fontId="20" fillId="0" borderId="1" xfId="0" applyNumberFormat="1"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27" xfId="0" applyFont="1" applyBorder="1">
      <alignment vertical="center"/>
    </xf>
    <xf numFmtId="0" fontId="20" fillId="0" borderId="18" xfId="0" applyFont="1" applyBorder="1">
      <alignment vertical="center"/>
    </xf>
    <xf numFmtId="0" fontId="20" fillId="0" borderId="21" xfId="0" applyFont="1" applyBorder="1">
      <alignment vertical="center"/>
    </xf>
    <xf numFmtId="49" fontId="20" fillId="0" borderId="0" xfId="0" applyNumberFormat="1" applyFont="1">
      <alignment vertical="center"/>
    </xf>
    <xf numFmtId="0" fontId="20" fillId="0" borderId="1" xfId="0" applyFont="1" applyBorder="1" applyAlignment="1">
      <alignment horizontal="left" vertical="center" wrapText="1"/>
    </xf>
    <xf numFmtId="0" fontId="8" fillId="4" borderId="17" xfId="0" applyFont="1" applyFill="1" applyBorder="1">
      <alignment vertical="center"/>
    </xf>
    <xf numFmtId="0" fontId="14" fillId="4" borderId="0" xfId="0" applyFont="1" applyFill="1">
      <alignment vertical="center"/>
    </xf>
    <xf numFmtId="38" fontId="14" fillId="4" borderId="0" xfId="1" applyFont="1" applyFill="1" applyBorder="1" applyAlignment="1" applyProtection="1">
      <alignment horizontal="center" vertical="center" shrinkToFit="1"/>
    </xf>
    <xf numFmtId="38" fontId="14" fillId="4" borderId="0" xfId="1" applyFont="1" applyFill="1" applyBorder="1" applyAlignment="1" applyProtection="1">
      <alignment vertical="center" shrinkToFit="1"/>
    </xf>
    <xf numFmtId="0" fontId="0" fillId="4" borderId="0" xfId="0" applyFill="1">
      <alignment vertical="center"/>
    </xf>
    <xf numFmtId="177" fontId="8" fillId="4" borderId="0" xfId="2" applyNumberFormat="1" applyFont="1" applyFill="1" applyBorder="1" applyAlignment="1" applyProtection="1">
      <alignment horizontal="right" vertical="center"/>
    </xf>
    <xf numFmtId="177" fontId="8" fillId="4" borderId="0" xfId="1" applyNumberFormat="1" applyFont="1" applyFill="1" applyBorder="1" applyAlignment="1" applyProtection="1">
      <alignment horizontal="center" vertical="center"/>
    </xf>
    <xf numFmtId="0" fontId="26" fillId="4" borderId="0" xfId="0" applyFont="1" applyFill="1">
      <alignment vertical="center"/>
    </xf>
    <xf numFmtId="0" fontId="26" fillId="4" borderId="0" xfId="0" applyFont="1" applyFill="1" applyAlignment="1">
      <alignment horizontal="left" vertical="center"/>
    </xf>
    <xf numFmtId="0" fontId="6" fillId="4" borderId="0" xfId="0" applyFont="1" applyFill="1" applyAlignment="1">
      <alignment horizontal="left" vertical="center"/>
    </xf>
    <xf numFmtId="0" fontId="8" fillId="0" borderId="2" xfId="0" applyFont="1" applyBorder="1">
      <alignment vertical="center"/>
    </xf>
    <xf numFmtId="0" fontId="12" fillId="4" borderId="0" xfId="0" applyFont="1" applyFill="1" applyAlignment="1">
      <alignment horizontal="centerContinuous" vertical="center"/>
    </xf>
    <xf numFmtId="177" fontId="8" fillId="4" borderId="0" xfId="1" applyNumberFormat="1" applyFont="1" applyFill="1" applyBorder="1" applyAlignment="1" applyProtection="1">
      <alignment vertical="center"/>
    </xf>
    <xf numFmtId="177" fontId="8" fillId="4" borderId="0" xfId="2" applyNumberFormat="1" applyFont="1" applyFill="1" applyBorder="1" applyAlignment="1" applyProtection="1">
      <alignment vertical="center"/>
    </xf>
    <xf numFmtId="0" fontId="14" fillId="4" borderId="0" xfId="0" applyFont="1" applyFill="1" applyAlignment="1">
      <alignment horizontal="center" vertical="center"/>
    </xf>
    <xf numFmtId="0" fontId="8" fillId="4" borderId="0" xfId="0" applyFont="1" applyFill="1" applyAlignment="1">
      <alignment vertical="center" shrinkToFit="1"/>
    </xf>
    <xf numFmtId="0" fontId="9" fillId="4" borderId="0" xfId="0" applyFont="1" applyFill="1" applyAlignment="1">
      <alignment vertical="center" shrinkToFit="1"/>
    </xf>
    <xf numFmtId="179" fontId="8" fillId="4" borderId="0" xfId="1" applyNumberFormat="1" applyFont="1" applyFill="1" applyBorder="1" applyAlignment="1" applyProtection="1">
      <alignment horizontal="right" vertical="center"/>
    </xf>
    <xf numFmtId="177" fontId="8" fillId="4" borderId="0" xfId="1" applyNumberFormat="1" applyFont="1" applyFill="1" applyBorder="1" applyAlignment="1" applyProtection="1">
      <alignment horizontal="right" vertical="center"/>
    </xf>
    <xf numFmtId="49" fontId="20" fillId="0" borderId="3" xfId="0" applyNumberFormat="1" applyFont="1" applyBorder="1">
      <alignment vertical="center"/>
    </xf>
    <xf numFmtId="49" fontId="8" fillId="4" borderId="0" xfId="0" applyNumberFormat="1" applyFont="1" applyFill="1">
      <alignment vertical="center"/>
    </xf>
    <xf numFmtId="38" fontId="8" fillId="4" borderId="0" xfId="1" applyFont="1" applyFill="1" applyBorder="1" applyAlignment="1" applyProtection="1">
      <alignment horizontal="left" vertical="center"/>
    </xf>
    <xf numFmtId="0" fontId="12" fillId="4" borderId="0" xfId="0" applyFont="1" applyFill="1">
      <alignment vertical="center"/>
    </xf>
    <xf numFmtId="177" fontId="8" fillId="4" borderId="0" xfId="0" applyNumberFormat="1" applyFont="1" applyFill="1">
      <alignment vertical="center"/>
    </xf>
    <xf numFmtId="0" fontId="9" fillId="4" borderId="0" xfId="0" applyFont="1" applyFill="1" applyAlignment="1">
      <alignment horizontal="right" vertical="center"/>
    </xf>
    <xf numFmtId="38" fontId="8" fillId="4" borderId="0" xfId="1" applyFont="1" applyFill="1">
      <alignment vertical="center"/>
    </xf>
    <xf numFmtId="38" fontId="8" fillId="4" borderId="0" xfId="1" applyFont="1" applyFill="1" applyAlignment="1">
      <alignment horizontal="center" vertical="center"/>
    </xf>
    <xf numFmtId="38" fontId="8" fillId="4" borderId="0" xfId="1" applyFont="1" applyFill="1" applyAlignment="1">
      <alignment horizontal="right" vertical="center"/>
    </xf>
    <xf numFmtId="0" fontId="26" fillId="4" borderId="0" xfId="0" applyFont="1" applyFill="1" applyAlignment="1">
      <alignment horizontal="center" vertical="center"/>
    </xf>
    <xf numFmtId="38" fontId="8" fillId="4" borderId="0" xfId="1" applyFont="1" applyFill="1" applyBorder="1" applyAlignment="1">
      <alignment horizontal="center" vertical="center"/>
    </xf>
    <xf numFmtId="0" fontId="6" fillId="4" borderId="0" xfId="0" applyFont="1" applyFill="1">
      <alignment vertical="center"/>
    </xf>
    <xf numFmtId="0" fontId="34" fillId="4" borderId="0" xfId="0" applyFont="1" applyFill="1">
      <alignment vertical="center"/>
    </xf>
    <xf numFmtId="0" fontId="0" fillId="4" borderId="0" xfId="0" applyFill="1" applyAlignment="1">
      <alignment horizontal="left" vertical="center"/>
    </xf>
    <xf numFmtId="0" fontId="8" fillId="3" borderId="18" xfId="0" applyFont="1" applyFill="1" applyBorder="1">
      <alignment vertical="center"/>
    </xf>
    <xf numFmtId="0" fontId="26" fillId="0" borderId="0" xfId="0" applyFont="1" applyAlignment="1">
      <alignment vertical="center" wrapText="1"/>
    </xf>
    <xf numFmtId="0" fontId="11" fillId="4" borderId="0" xfId="0" applyFont="1" applyFill="1" applyAlignment="1">
      <alignment vertical="center" wrapText="1"/>
    </xf>
    <xf numFmtId="0" fontId="26" fillId="4" borderId="0" xfId="0" applyFont="1" applyFill="1" applyAlignment="1">
      <alignment horizontal="right" vertical="center"/>
    </xf>
    <xf numFmtId="0" fontId="26" fillId="3" borderId="2" xfId="0" applyFont="1" applyFill="1" applyBorder="1" applyAlignment="1">
      <alignment horizontal="centerContinuous" vertical="center"/>
    </xf>
    <xf numFmtId="0" fontId="26" fillId="3" borderId="4" xfId="0" applyFont="1" applyFill="1" applyBorder="1" applyAlignment="1">
      <alignment horizontal="centerContinuous" vertical="center"/>
    </xf>
    <xf numFmtId="0" fontId="26" fillId="3" borderId="3" xfId="0" applyFont="1" applyFill="1" applyBorder="1" applyAlignment="1">
      <alignment horizontal="centerContinuous" vertical="center"/>
    </xf>
    <xf numFmtId="179" fontId="26" fillId="4" borderId="0" xfId="1" applyNumberFormat="1" applyFont="1" applyFill="1" applyBorder="1" applyAlignment="1" applyProtection="1">
      <alignment horizontal="right" vertical="center"/>
    </xf>
    <xf numFmtId="177" fontId="26" fillId="4" borderId="0" xfId="1" applyNumberFormat="1" applyFont="1" applyFill="1" applyBorder="1" applyAlignment="1" applyProtection="1">
      <alignment horizontal="right" vertical="center"/>
    </xf>
    <xf numFmtId="0" fontId="14" fillId="4" borderId="0" xfId="0" applyFont="1" applyFill="1" applyAlignment="1">
      <alignment horizontal="left" vertical="center"/>
    </xf>
    <xf numFmtId="0" fontId="14" fillId="3" borderId="2" xfId="0" applyFont="1" applyFill="1" applyBorder="1" applyAlignment="1"/>
    <xf numFmtId="0" fontId="14" fillId="3" borderId="4" xfId="0" applyFont="1" applyFill="1" applyBorder="1" applyAlignment="1"/>
    <xf numFmtId="0" fontId="14" fillId="3" borderId="3" xfId="0" applyFont="1" applyFill="1" applyBorder="1" applyAlignment="1"/>
    <xf numFmtId="0" fontId="14" fillId="3" borderId="2" xfId="0" applyFont="1" applyFill="1" applyBorder="1" applyAlignment="1">
      <alignment wrapText="1"/>
    </xf>
    <xf numFmtId="0" fontId="14" fillId="3" borderId="4" xfId="0" applyFont="1" applyFill="1" applyBorder="1" applyAlignment="1">
      <alignment wrapText="1"/>
    </xf>
    <xf numFmtId="0" fontId="14" fillId="3" borderId="3" xfId="0" applyFont="1" applyFill="1" applyBorder="1" applyAlignment="1">
      <alignment wrapText="1"/>
    </xf>
    <xf numFmtId="0" fontId="8" fillId="3" borderId="19" xfId="0" applyFont="1" applyFill="1" applyBorder="1">
      <alignment vertical="center"/>
    </xf>
    <xf numFmtId="0" fontId="8" fillId="3" borderId="18" xfId="0" applyFont="1" applyFill="1" applyBorder="1" applyAlignment="1">
      <alignment horizontal="centerContinuous" vertical="center" shrinkToFit="1"/>
    </xf>
    <xf numFmtId="0" fontId="8" fillId="3" borderId="19" xfId="0" applyFont="1" applyFill="1" applyBorder="1" applyAlignment="1">
      <alignment horizontal="centerContinuous" vertical="center" shrinkToFit="1"/>
    </xf>
    <xf numFmtId="0" fontId="8" fillId="3" borderId="10" xfId="0" applyFont="1" applyFill="1" applyBorder="1" applyAlignment="1">
      <alignment horizontal="centerContinuous" vertical="center" shrinkToFit="1"/>
    </xf>
    <xf numFmtId="0" fontId="8" fillId="3" borderId="14" xfId="0" applyFont="1" applyFill="1" applyBorder="1" applyAlignment="1">
      <alignment horizontal="centerContinuous" vertical="center" shrinkToFit="1"/>
    </xf>
    <xf numFmtId="0" fontId="8" fillId="4" borderId="0" xfId="0" applyFont="1" applyFill="1" applyAlignment="1">
      <alignment horizontal="center" vertical="center" shrinkToFit="1"/>
    </xf>
    <xf numFmtId="0" fontId="8" fillId="3" borderId="7" xfId="0" applyFont="1" applyFill="1" applyBorder="1">
      <alignment vertical="center"/>
    </xf>
    <xf numFmtId="0" fontId="8" fillId="3" borderId="15" xfId="0" applyFont="1" applyFill="1" applyBorder="1">
      <alignment vertical="center"/>
    </xf>
    <xf numFmtId="0" fontId="10" fillId="4" borderId="0" xfId="0" applyFont="1" applyFill="1" applyAlignment="1">
      <alignment horizontal="center" vertical="center" shrinkToFit="1"/>
    </xf>
    <xf numFmtId="177" fontId="8" fillId="3" borderId="3" xfId="0" applyNumberFormat="1" applyFont="1" applyFill="1" applyBorder="1" applyAlignment="1">
      <alignment vertical="center" shrinkToFit="1"/>
    </xf>
    <xf numFmtId="177" fontId="8" fillId="0" borderId="3" xfId="0" applyNumberFormat="1" applyFont="1" applyBorder="1" applyAlignment="1">
      <alignment vertical="center" shrinkToFit="1"/>
    </xf>
    <xf numFmtId="49" fontId="8" fillId="0" borderId="8" xfId="0" applyNumberFormat="1" applyFont="1" applyBorder="1" applyAlignment="1">
      <alignment horizontal="center" vertical="center" shrinkToFit="1"/>
    </xf>
    <xf numFmtId="49" fontId="8" fillId="0" borderId="3" xfId="0" applyNumberFormat="1" applyFont="1" applyBorder="1" applyAlignment="1">
      <alignment horizontal="center" vertical="center" shrinkToFit="1"/>
    </xf>
    <xf numFmtId="49" fontId="8" fillId="4" borderId="0" xfId="0" applyNumberFormat="1" applyFont="1" applyFill="1" applyAlignment="1">
      <alignment horizontal="center" vertical="center" shrinkToFit="1"/>
    </xf>
    <xf numFmtId="177" fontId="28" fillId="0" borderId="0" xfId="1" applyNumberFormat="1" applyFont="1" applyFill="1" applyBorder="1" applyAlignment="1" applyProtection="1">
      <alignment horizontal="right" vertical="center"/>
    </xf>
    <xf numFmtId="177" fontId="8" fillId="0" borderId="0" xfId="1" applyNumberFormat="1" applyFont="1" applyFill="1" applyBorder="1" applyAlignment="1" applyProtection="1">
      <alignment horizontal="right" vertical="center"/>
    </xf>
    <xf numFmtId="0" fontId="2" fillId="4" borderId="0" xfId="0" applyFont="1" applyFill="1" applyAlignment="1">
      <alignment vertical="top" wrapText="1"/>
    </xf>
    <xf numFmtId="38" fontId="26" fillId="4" borderId="0" xfId="1" applyFont="1" applyFill="1" applyBorder="1" applyAlignment="1" applyProtection="1">
      <alignment horizontal="right" vertical="center"/>
    </xf>
    <xf numFmtId="0" fontId="28"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center"/>
    </xf>
    <xf numFmtId="0" fontId="28" fillId="0" borderId="0" xfId="0" applyFont="1">
      <alignment vertical="center"/>
    </xf>
    <xf numFmtId="0" fontId="2" fillId="4" borderId="0" xfId="0" applyFont="1" applyFill="1" applyAlignment="1">
      <alignment vertical="center" shrinkToFit="1"/>
    </xf>
    <xf numFmtId="0" fontId="28" fillId="0" borderId="0" xfId="0" applyFont="1" applyAlignment="1">
      <alignment horizontal="right" vertical="center"/>
    </xf>
    <xf numFmtId="0" fontId="7" fillId="0" borderId="0" xfId="0" applyFont="1">
      <alignment vertical="center"/>
    </xf>
    <xf numFmtId="0" fontId="39" fillId="0" borderId="0" xfId="0" applyFont="1" applyAlignment="1">
      <alignment horizontal="right" vertical="center"/>
    </xf>
    <xf numFmtId="0" fontId="39" fillId="0" borderId="0" xfId="0" applyFont="1">
      <alignment vertical="center"/>
    </xf>
    <xf numFmtId="0" fontId="8" fillId="0" borderId="0" xfId="0" applyFont="1" applyAlignment="1">
      <alignment vertical="center" wrapText="1"/>
    </xf>
    <xf numFmtId="49" fontId="8" fillId="0" borderId="0" xfId="0" applyNumberFormat="1" applyFont="1">
      <alignment vertical="center"/>
    </xf>
    <xf numFmtId="0" fontId="8" fillId="0" borderId="0" xfId="0" applyFont="1" applyAlignment="1">
      <alignment horizontal="right" vertical="center"/>
    </xf>
    <xf numFmtId="0" fontId="14" fillId="4" borderId="4" xfId="0" applyFont="1" applyFill="1" applyBorder="1">
      <alignment vertical="center"/>
    </xf>
    <xf numFmtId="38" fontId="26" fillId="4" borderId="19" xfId="1" applyFont="1" applyFill="1" applyBorder="1" applyAlignment="1" applyProtection="1">
      <alignment horizontal="right" vertical="center"/>
    </xf>
    <xf numFmtId="38" fontId="8" fillId="4" borderId="0" xfId="1" applyFont="1" applyFill="1" applyBorder="1" applyAlignment="1" applyProtection="1">
      <alignment horizontal="right" vertical="center"/>
    </xf>
    <xf numFmtId="0" fontId="33" fillId="7" borderId="0" xfId="0" applyFont="1" applyFill="1">
      <alignment vertical="center"/>
    </xf>
    <xf numFmtId="0" fontId="8" fillId="7" borderId="0" xfId="0" applyFont="1" applyFill="1">
      <alignment vertical="center"/>
    </xf>
    <xf numFmtId="0" fontId="18" fillId="0" borderId="0" xfId="0" applyFont="1">
      <alignment vertical="center"/>
    </xf>
    <xf numFmtId="0" fontId="38" fillId="0" borderId="0" xfId="0" applyFont="1">
      <alignment vertical="center"/>
    </xf>
    <xf numFmtId="38" fontId="18" fillId="0" borderId="0" xfId="0" applyNumberFormat="1" applyFont="1">
      <alignment vertical="center"/>
    </xf>
    <xf numFmtId="0" fontId="28" fillId="0" borderId="0" xfId="0" applyFont="1" applyAlignment="1">
      <alignment vertical="center" wrapText="1"/>
    </xf>
    <xf numFmtId="0" fontId="40" fillId="0" borderId="0" xfId="0" applyFont="1">
      <alignment vertical="center"/>
    </xf>
    <xf numFmtId="38" fontId="8" fillId="0" borderId="3" xfId="1" applyFont="1" applyFill="1" applyBorder="1" applyAlignment="1" applyProtection="1">
      <alignment horizontal="center" vertical="center"/>
    </xf>
    <xf numFmtId="0" fontId="2" fillId="4" borderId="0" xfId="0" applyFont="1" applyFill="1" applyAlignment="1">
      <alignment horizontal="left" vertical="top" wrapText="1"/>
    </xf>
    <xf numFmtId="0" fontId="2" fillId="4" borderId="0" xfId="0" applyFont="1" applyFill="1" applyAlignment="1">
      <alignment horizontal="left" vertical="top"/>
    </xf>
    <xf numFmtId="0" fontId="28" fillId="0" borderId="0" xfId="0" applyFont="1" applyAlignment="1">
      <alignment horizontal="left" vertical="center" wrapText="1"/>
    </xf>
    <xf numFmtId="0" fontId="8" fillId="3" borderId="18" xfId="0" applyFont="1" applyFill="1" applyBorder="1">
      <alignment vertical="center"/>
    </xf>
    <xf numFmtId="0" fontId="8" fillId="3" borderId="19" xfId="0" applyFont="1" applyFill="1" applyBorder="1">
      <alignment vertical="center"/>
    </xf>
    <xf numFmtId="0" fontId="8" fillId="3" borderId="20" xfId="0" applyFont="1" applyFill="1" applyBorder="1">
      <alignment vertical="center"/>
    </xf>
    <xf numFmtId="0" fontId="8" fillId="3" borderId="7" xfId="0" applyFont="1" applyFill="1" applyBorder="1">
      <alignment vertical="center"/>
    </xf>
    <xf numFmtId="0" fontId="8" fillId="3" borderId="15" xfId="0" applyFont="1" applyFill="1" applyBorder="1">
      <alignment vertical="center"/>
    </xf>
    <xf numFmtId="0" fontId="8" fillId="3" borderId="8" xfId="0" applyFont="1" applyFill="1" applyBorder="1">
      <alignment vertical="center"/>
    </xf>
    <xf numFmtId="0" fontId="8" fillId="3" borderId="6"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 xfId="0" applyFont="1" applyFill="1" applyBorder="1" applyAlignment="1">
      <alignment horizontal="center" vertical="center"/>
    </xf>
    <xf numFmtId="179" fontId="8" fillId="0" borderId="9" xfId="0" applyNumberFormat="1" applyFont="1" applyBorder="1" applyAlignment="1" applyProtection="1">
      <alignment horizontal="center" vertical="center" shrinkToFit="1"/>
      <protection locked="0"/>
    </xf>
    <xf numFmtId="179" fontId="8" fillId="0" borderId="9" xfId="1" applyNumberFormat="1" applyFont="1" applyFill="1" applyBorder="1" applyAlignment="1" applyProtection="1">
      <alignment horizontal="right" vertical="center" shrinkToFit="1"/>
      <protection locked="0"/>
    </xf>
    <xf numFmtId="179" fontId="8" fillId="0" borderId="7" xfId="1" applyNumberFormat="1" applyFont="1" applyFill="1" applyBorder="1" applyAlignment="1" applyProtection="1">
      <alignment horizontal="right" vertical="center" shrinkToFit="1"/>
      <protection locked="0"/>
    </xf>
    <xf numFmtId="0" fontId="8" fillId="3" borderId="1" xfId="0" applyFont="1" applyFill="1" applyBorder="1">
      <alignment vertical="center"/>
    </xf>
    <xf numFmtId="0" fontId="8" fillId="3" borderId="18"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180" fontId="8" fillId="0" borderId="2" xfId="0" applyNumberFormat="1" applyFont="1" applyBorder="1" applyAlignment="1" applyProtection="1">
      <alignment horizontal="center" vertical="center" shrinkToFit="1"/>
      <protection locked="0"/>
    </xf>
    <xf numFmtId="180" fontId="8" fillId="0" borderId="3" xfId="0" applyNumberFormat="1" applyFont="1" applyBorder="1" applyAlignment="1" applyProtection="1">
      <alignment horizontal="center" vertical="center" shrinkToFit="1"/>
      <protection locked="0"/>
    </xf>
    <xf numFmtId="38" fontId="8" fillId="0" borderId="2" xfId="1" applyFont="1" applyBorder="1" applyAlignment="1" applyProtection="1">
      <alignment horizontal="right" vertical="center" shrinkToFit="1"/>
      <protection locked="0"/>
    </xf>
    <xf numFmtId="38" fontId="8" fillId="0" borderId="4" xfId="1" applyFont="1" applyBorder="1" applyAlignment="1" applyProtection="1">
      <alignment horizontal="right" vertical="center" shrinkToFit="1"/>
      <protection locked="0"/>
    </xf>
    <xf numFmtId="0" fontId="8" fillId="0" borderId="1" xfId="0" applyFont="1" applyBorder="1" applyAlignment="1" applyProtection="1">
      <alignment horizontal="center" vertical="center" shrinkToFit="1"/>
      <protection locked="0"/>
    </xf>
    <xf numFmtId="38" fontId="8" fillId="0" borderId="2" xfId="1" applyFont="1" applyFill="1" applyBorder="1" applyAlignment="1" applyProtection="1">
      <alignment horizontal="right" vertical="center" shrinkToFit="1"/>
      <protection locked="0"/>
    </xf>
    <xf numFmtId="38" fontId="8" fillId="0" borderId="4" xfId="1" applyFont="1" applyFill="1" applyBorder="1" applyAlignment="1" applyProtection="1">
      <alignment horizontal="right" vertical="center" shrinkToFit="1"/>
      <protection locked="0"/>
    </xf>
    <xf numFmtId="179" fontId="8" fillId="3" borderId="2" xfId="1" applyNumberFormat="1" applyFont="1" applyFill="1" applyBorder="1" applyAlignment="1" applyProtection="1">
      <alignment horizontal="right" vertical="center" shrinkToFit="1"/>
    </xf>
    <xf numFmtId="179" fontId="8" fillId="3" borderId="4" xfId="1" applyNumberFormat="1" applyFont="1" applyFill="1" applyBorder="1" applyAlignment="1" applyProtection="1">
      <alignment horizontal="right" vertical="center" shrinkToFit="1"/>
    </xf>
    <xf numFmtId="38" fontId="8" fillId="0" borderId="2" xfId="1" applyFont="1" applyFill="1" applyBorder="1" applyAlignment="1" applyProtection="1">
      <alignment horizontal="center" vertical="center"/>
      <protection locked="0"/>
    </xf>
    <xf numFmtId="38" fontId="8" fillId="0" borderId="4" xfId="1" applyFont="1" applyFill="1" applyBorder="1" applyAlignment="1" applyProtection="1">
      <alignment horizontal="center" vertical="center"/>
      <protection locked="0"/>
    </xf>
    <xf numFmtId="0" fontId="8" fillId="3" borderId="1"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8" fillId="3" borderId="18" xfId="0" applyFont="1" applyFill="1" applyBorder="1" applyAlignment="1">
      <alignment horizontal="center" vertical="center" shrinkToFit="1"/>
    </xf>
    <xf numFmtId="0" fontId="8" fillId="3" borderId="20"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10" fillId="3" borderId="24" xfId="0" applyFont="1" applyFill="1" applyBorder="1" applyAlignment="1">
      <alignment horizontal="center" vertical="center" shrinkToFit="1"/>
    </xf>
    <xf numFmtId="3" fontId="8" fillId="0" borderId="2" xfId="0" applyNumberFormat="1" applyFont="1" applyBorder="1" applyAlignment="1" applyProtection="1">
      <alignment horizontal="right" vertical="center"/>
      <protection locked="0"/>
    </xf>
    <xf numFmtId="0" fontId="8" fillId="0" borderId="4" xfId="0" applyFont="1" applyBorder="1" applyAlignment="1" applyProtection="1">
      <alignment horizontal="right" vertical="center"/>
      <protection locked="0"/>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3" borderId="1" xfId="0" applyFont="1" applyFill="1" applyBorder="1" applyAlignment="1">
      <alignment horizontal="center" vertical="center" wrapText="1"/>
    </xf>
    <xf numFmtId="38" fontId="8" fillId="0" borderId="2" xfId="1" applyFont="1" applyBorder="1" applyAlignment="1" applyProtection="1">
      <alignment horizontal="right" vertical="center"/>
      <protection locked="0"/>
    </xf>
    <xf numFmtId="38" fontId="8" fillId="0" borderId="4" xfId="1" applyFont="1" applyBorder="1" applyAlignment="1" applyProtection="1">
      <alignment horizontal="right" vertical="center"/>
      <protection locked="0"/>
    </xf>
    <xf numFmtId="38" fontId="8" fillId="0" borderId="3" xfId="1" applyFont="1" applyBorder="1" applyAlignment="1" applyProtection="1">
      <alignment horizontal="right" vertical="center"/>
      <protection locked="0"/>
    </xf>
    <xf numFmtId="0" fontId="8" fillId="3" borderId="19" xfId="0" applyFont="1" applyFill="1" applyBorder="1" applyAlignment="1">
      <alignment horizontal="center" vertical="center"/>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0" xfId="0" applyFont="1" applyFill="1" applyAlignment="1">
      <alignment horizontal="center" vertical="center"/>
    </xf>
    <xf numFmtId="0" fontId="8" fillId="3" borderId="17" xfId="0" applyFont="1" applyFill="1" applyBorder="1" applyAlignment="1">
      <alignment horizontal="center" vertical="center"/>
    </xf>
    <xf numFmtId="0" fontId="8" fillId="3" borderId="2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7" xfId="0" applyFont="1" applyFill="1" applyBorder="1" applyAlignment="1">
      <alignment horizontal="center" vertical="center" wrapText="1"/>
    </xf>
    <xf numFmtId="0" fontId="10" fillId="3" borderId="1" xfId="0" applyFont="1" applyFill="1" applyBorder="1" applyAlignment="1">
      <alignment vertical="center" textRotation="255" wrapText="1"/>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38" fontId="8" fillId="0" borderId="2" xfId="1" applyFont="1" applyFill="1" applyBorder="1" applyAlignment="1" applyProtection="1">
      <alignment horizontal="right" vertical="center"/>
      <protection locked="0"/>
    </xf>
    <xf numFmtId="38" fontId="8" fillId="0" borderId="4" xfId="1" applyFont="1" applyFill="1" applyBorder="1" applyAlignment="1" applyProtection="1">
      <alignment horizontal="right" vertical="center"/>
      <protection locked="0"/>
    </xf>
    <xf numFmtId="0" fontId="8" fillId="5" borderId="1" xfId="0" applyFont="1" applyFill="1" applyBorder="1" applyAlignment="1">
      <alignment horizontal="left" vertical="center"/>
    </xf>
    <xf numFmtId="3" fontId="8" fillId="5" borderId="2" xfId="0" applyNumberFormat="1" applyFont="1" applyFill="1" applyBorder="1" applyAlignment="1">
      <alignment horizontal="center" vertical="center"/>
    </xf>
    <xf numFmtId="0" fontId="8" fillId="5" borderId="4" xfId="0" applyFont="1" applyFill="1" applyBorder="1" applyAlignment="1">
      <alignment horizontal="center" vertical="center"/>
    </xf>
    <xf numFmtId="0" fontId="8" fillId="5" borderId="3" xfId="0" applyFont="1" applyFill="1" applyBorder="1" applyAlignment="1">
      <alignment horizontal="center" vertical="center"/>
    </xf>
    <xf numFmtId="38" fontId="8" fillId="0" borderId="1" xfId="1" applyFont="1" applyBorder="1" applyAlignment="1" applyProtection="1">
      <alignment horizontal="right" vertical="center"/>
      <protection locked="0"/>
    </xf>
    <xf numFmtId="179" fontId="8" fillId="3" borderId="1" xfId="1" applyNumberFormat="1" applyFont="1" applyFill="1" applyBorder="1" applyAlignment="1" applyProtection="1">
      <alignment horizontal="right" vertical="center"/>
    </xf>
    <xf numFmtId="0" fontId="26" fillId="3" borderId="1" xfId="0" applyFont="1" applyFill="1" applyBorder="1" applyAlignment="1">
      <alignment horizontal="center" vertical="center" shrinkToFit="1"/>
    </xf>
    <xf numFmtId="0" fontId="26" fillId="3" borderId="1" xfId="0" applyFont="1" applyFill="1" applyBorder="1" applyAlignment="1">
      <alignment horizontal="center" vertical="center"/>
    </xf>
    <xf numFmtId="177" fontId="8" fillId="3" borderId="1" xfId="1" applyNumberFormat="1" applyFont="1" applyFill="1" applyBorder="1" applyAlignment="1" applyProtection="1">
      <alignment horizontal="right" vertical="center"/>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2" xfId="0" applyFont="1" applyBorder="1" applyAlignment="1">
      <alignment horizontal="left" vertical="center" wrapText="1"/>
    </xf>
    <xf numFmtId="0" fontId="11" fillId="0" borderId="0" xfId="0" applyFont="1" applyAlignment="1">
      <alignment horizontal="left" vertical="center" wrapText="1"/>
    </xf>
    <xf numFmtId="0" fontId="11" fillId="0" borderId="17" xfId="0" applyFont="1" applyBorder="1" applyAlignment="1">
      <alignment horizontal="left" vertical="center" wrapText="1"/>
    </xf>
    <xf numFmtId="0" fontId="11" fillId="0" borderId="7" xfId="0" applyFont="1" applyBorder="1" applyAlignment="1">
      <alignment horizontal="left" vertical="center" wrapText="1"/>
    </xf>
    <xf numFmtId="0" fontId="11" fillId="0" borderId="15" xfId="0" applyFont="1" applyBorder="1" applyAlignment="1">
      <alignment horizontal="left" vertical="center" wrapText="1"/>
    </xf>
    <xf numFmtId="0" fontId="11" fillId="0" borderId="8" xfId="0" applyFont="1" applyBorder="1" applyAlignment="1">
      <alignment horizontal="left" vertical="center" wrapText="1"/>
    </xf>
    <xf numFmtId="0" fontId="26" fillId="3" borderId="1" xfId="0" applyFont="1" applyFill="1" applyBorder="1" applyAlignment="1">
      <alignment horizontal="left" vertical="center" shrinkToFit="1"/>
    </xf>
    <xf numFmtId="0" fontId="26" fillId="3" borderId="22" xfId="0" applyFont="1" applyFill="1" applyBorder="1" applyAlignment="1">
      <alignment horizontal="left" vertical="center" wrapText="1"/>
    </xf>
    <xf numFmtId="0" fontId="26" fillId="3" borderId="0" xfId="0" applyFont="1" applyFill="1" applyAlignment="1">
      <alignment horizontal="left" vertical="center"/>
    </xf>
    <xf numFmtId="0" fontId="26" fillId="3" borderId="17" xfId="0" applyFont="1" applyFill="1" applyBorder="1" applyAlignment="1">
      <alignment horizontal="left" vertical="center"/>
    </xf>
    <xf numFmtId="0" fontId="26" fillId="3" borderId="7" xfId="0" applyFont="1" applyFill="1" applyBorder="1" applyAlignment="1">
      <alignment horizontal="left" vertical="center"/>
    </xf>
    <xf numFmtId="0" fontId="26" fillId="3" borderId="15" xfId="0" applyFont="1" applyFill="1" applyBorder="1" applyAlignment="1">
      <alignment horizontal="left" vertical="center"/>
    </xf>
    <xf numFmtId="0" fontId="26" fillId="3" borderId="8"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4"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4" xfId="0" applyFont="1" applyFill="1" applyBorder="1" applyAlignment="1">
      <alignment horizontal="left" vertical="center"/>
    </xf>
    <xf numFmtId="0" fontId="14" fillId="3" borderId="3" xfId="0" applyFont="1" applyFill="1" applyBorder="1" applyAlignment="1">
      <alignment horizontal="left" vertical="center"/>
    </xf>
    <xf numFmtId="0" fontId="26" fillId="3" borderId="0" xfId="0" applyFont="1" applyFill="1" applyAlignment="1">
      <alignment horizontal="left" vertical="center" wrapText="1"/>
    </xf>
    <xf numFmtId="0" fontId="26" fillId="3" borderId="17" xfId="0" applyFont="1" applyFill="1" applyBorder="1" applyAlignment="1">
      <alignment horizontal="left" vertical="center" wrapText="1"/>
    </xf>
    <xf numFmtId="0" fontId="26" fillId="3" borderId="7" xfId="0" applyFont="1" applyFill="1" applyBorder="1" applyAlignment="1">
      <alignment horizontal="left" vertical="center" wrapText="1"/>
    </xf>
    <xf numFmtId="0" fontId="26" fillId="3" borderId="15" xfId="0" applyFont="1" applyFill="1" applyBorder="1" applyAlignment="1">
      <alignment horizontal="left" vertical="center" wrapText="1"/>
    </xf>
    <xf numFmtId="0" fontId="26" fillId="3" borderId="8" xfId="0" applyFont="1" applyFill="1" applyBorder="1" applyAlignment="1">
      <alignment horizontal="left" vertical="center" wrapText="1"/>
    </xf>
    <xf numFmtId="38" fontId="8" fillId="0" borderId="18" xfId="1" applyFont="1" applyBorder="1" applyAlignment="1" applyProtection="1">
      <alignment horizontal="right" vertical="center"/>
      <protection locked="0"/>
    </xf>
    <xf numFmtId="38" fontId="8" fillId="0" borderId="19" xfId="1" applyFont="1" applyBorder="1" applyAlignment="1" applyProtection="1">
      <alignment horizontal="right" vertical="center"/>
      <protection locked="0"/>
    </xf>
    <xf numFmtId="38" fontId="8" fillId="0" borderId="20" xfId="1" applyFont="1" applyBorder="1" applyAlignment="1" applyProtection="1">
      <alignment horizontal="right" vertical="center"/>
      <protection locked="0"/>
    </xf>
    <xf numFmtId="0" fontId="8" fillId="0" borderId="4"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20"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15" xfId="0" applyFont="1" applyFill="1" applyBorder="1" applyAlignment="1">
      <alignment horizontal="center" vertical="center"/>
    </xf>
    <xf numFmtId="0" fontId="26" fillId="3" borderId="8" xfId="0" applyFont="1" applyFill="1" applyBorder="1" applyAlignment="1">
      <alignment horizontal="center" vertical="center"/>
    </xf>
    <xf numFmtId="0" fontId="8" fillId="0" borderId="2"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2" fillId="0" borderId="4"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3" borderId="2" xfId="0" applyFont="1"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35" fillId="3" borderId="18" xfId="0" applyFont="1" applyFill="1" applyBorder="1" applyAlignment="1">
      <alignment vertical="center" wrapText="1"/>
    </xf>
    <xf numFmtId="0" fontId="36" fillId="3" borderId="19" xfId="0" applyFont="1" applyFill="1" applyBorder="1">
      <alignment vertical="center"/>
    </xf>
    <xf numFmtId="0" fontId="36" fillId="3" borderId="20" xfId="0" applyFont="1" applyFill="1" applyBorder="1">
      <alignment vertical="center"/>
    </xf>
    <xf numFmtId="0" fontId="36" fillId="3" borderId="7" xfId="0" applyFont="1" applyFill="1" applyBorder="1">
      <alignment vertical="center"/>
    </xf>
    <xf numFmtId="0" fontId="36" fillId="3" borderId="15" xfId="0" applyFont="1" applyFill="1" applyBorder="1">
      <alignment vertical="center"/>
    </xf>
    <xf numFmtId="0" fontId="36" fillId="3" borderId="8" xfId="0" applyFont="1" applyFill="1" applyBorder="1">
      <alignment vertical="center"/>
    </xf>
    <xf numFmtId="0" fontId="2" fillId="0" borderId="2"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6" fillId="6" borderId="18" xfId="0" applyFont="1" applyFill="1" applyBorder="1" applyAlignment="1" applyProtection="1">
      <alignment horizontal="left" vertical="top"/>
      <protection locked="0"/>
    </xf>
    <xf numFmtId="0" fontId="37" fillId="6" borderId="19" xfId="0" applyFont="1" applyFill="1" applyBorder="1" applyAlignment="1" applyProtection="1">
      <alignment horizontal="left" vertical="top"/>
      <protection locked="0"/>
    </xf>
    <xf numFmtId="0" fontId="37" fillId="6" borderId="20" xfId="0" applyFont="1" applyFill="1" applyBorder="1" applyAlignment="1" applyProtection="1">
      <alignment horizontal="left" vertical="top"/>
      <protection locked="0"/>
    </xf>
    <xf numFmtId="0" fontId="37" fillId="6" borderId="22" xfId="0" applyFont="1" applyFill="1" applyBorder="1" applyAlignment="1" applyProtection="1">
      <alignment horizontal="left" vertical="top"/>
      <protection locked="0"/>
    </xf>
    <xf numFmtId="0" fontId="37" fillId="6" borderId="0" xfId="0" applyFont="1" applyFill="1" applyAlignment="1" applyProtection="1">
      <alignment horizontal="left" vertical="top"/>
      <protection locked="0"/>
    </xf>
    <xf numFmtId="0" fontId="37" fillId="6" borderId="17" xfId="0" applyFont="1" applyFill="1" applyBorder="1" applyAlignment="1" applyProtection="1">
      <alignment horizontal="left" vertical="top"/>
      <protection locked="0"/>
    </xf>
    <xf numFmtId="0" fontId="37" fillId="6" borderId="7" xfId="0" applyFont="1" applyFill="1" applyBorder="1" applyAlignment="1" applyProtection="1">
      <alignment horizontal="left" vertical="top"/>
      <protection locked="0"/>
    </xf>
    <xf numFmtId="0" fontId="37" fillId="6" borderId="15" xfId="0" applyFont="1" applyFill="1" applyBorder="1" applyAlignment="1" applyProtection="1">
      <alignment horizontal="left" vertical="top"/>
      <protection locked="0"/>
    </xf>
    <xf numFmtId="0" fontId="37" fillId="6" borderId="8" xfId="0" applyFont="1" applyFill="1" applyBorder="1" applyAlignment="1" applyProtection="1">
      <alignment horizontal="left" vertical="top"/>
      <protection locked="0"/>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lignment vertical="center"/>
    </xf>
    <xf numFmtId="0" fontId="2" fillId="3" borderId="4" xfId="0" applyFont="1" applyFill="1" applyBorder="1">
      <alignment vertical="center"/>
    </xf>
    <xf numFmtId="0" fontId="2" fillId="3" borderId="3" xfId="0" applyFont="1" applyFill="1" applyBorder="1">
      <alignment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2" fillId="3" borderId="3" xfId="0" applyFont="1" applyFill="1" applyBorder="1" applyAlignment="1">
      <alignment horizontal="left" vertical="center"/>
    </xf>
    <xf numFmtId="0" fontId="6" fillId="6" borderId="19" xfId="0" applyFont="1" applyFill="1" applyBorder="1" applyAlignment="1" applyProtection="1">
      <alignment horizontal="left" vertical="top"/>
      <protection locked="0"/>
    </xf>
    <xf numFmtId="0" fontId="6" fillId="6" borderId="20" xfId="0" applyFont="1" applyFill="1" applyBorder="1" applyAlignment="1" applyProtection="1">
      <alignment horizontal="left" vertical="top"/>
      <protection locked="0"/>
    </xf>
    <xf numFmtId="0" fontId="6" fillId="6" borderId="22" xfId="0" applyFont="1" applyFill="1" applyBorder="1" applyAlignment="1" applyProtection="1">
      <alignment horizontal="left" vertical="top"/>
      <protection locked="0"/>
    </xf>
    <xf numFmtId="0" fontId="6" fillId="6" borderId="0" xfId="0" applyFont="1" applyFill="1" applyAlignment="1" applyProtection="1">
      <alignment horizontal="left" vertical="top"/>
      <protection locked="0"/>
    </xf>
    <xf numFmtId="0" fontId="6" fillId="6" borderId="17" xfId="0" applyFont="1" applyFill="1" applyBorder="1" applyAlignment="1" applyProtection="1">
      <alignment horizontal="left" vertical="top"/>
      <protection locked="0"/>
    </xf>
    <xf numFmtId="0" fontId="6" fillId="6" borderId="7" xfId="0" applyFont="1" applyFill="1" applyBorder="1" applyAlignment="1" applyProtection="1">
      <alignment horizontal="left" vertical="top"/>
      <protection locked="0"/>
    </xf>
    <xf numFmtId="0" fontId="6" fillId="6" borderId="15" xfId="0" applyFont="1" applyFill="1" applyBorder="1" applyAlignment="1" applyProtection="1">
      <alignment horizontal="left" vertical="top"/>
      <protection locked="0"/>
    </xf>
    <xf numFmtId="0" fontId="6" fillId="6" borderId="8" xfId="0" applyFont="1" applyFill="1" applyBorder="1" applyAlignment="1" applyProtection="1">
      <alignment horizontal="left" vertical="top"/>
      <protection locked="0"/>
    </xf>
    <xf numFmtId="0" fontId="0" fillId="3" borderId="4" xfId="0" applyFill="1" applyBorder="1">
      <alignment vertical="center"/>
    </xf>
    <xf numFmtId="0" fontId="0" fillId="3" borderId="3" xfId="0" applyFill="1" applyBorder="1">
      <alignment vertical="center"/>
    </xf>
    <xf numFmtId="0" fontId="2" fillId="3" borderId="1" xfId="0" applyFont="1" applyFill="1" applyBorder="1" applyAlignment="1">
      <alignment horizontal="center" vertical="center"/>
    </xf>
    <xf numFmtId="38" fontId="2" fillId="0" borderId="1" xfId="1" applyFont="1" applyBorder="1" applyAlignment="1" applyProtection="1">
      <alignment horizontal="center" vertical="center"/>
      <protection locked="0"/>
    </xf>
    <xf numFmtId="179" fontId="2" fillId="3" borderId="1" xfId="1" applyNumberFormat="1" applyFont="1" applyFill="1" applyBorder="1" applyAlignment="1">
      <alignment horizontal="center" vertical="center"/>
    </xf>
    <xf numFmtId="49" fontId="2" fillId="3" borderId="1" xfId="0" applyNumberFormat="1" applyFont="1" applyFill="1" applyBorder="1" applyAlignment="1">
      <alignment horizontal="center" vertical="center"/>
    </xf>
    <xf numFmtId="0" fontId="2" fillId="3" borderId="1" xfId="0" applyFont="1" applyFill="1" applyBorder="1">
      <alignment vertical="center"/>
    </xf>
    <xf numFmtId="0" fontId="0" fillId="3" borderId="1" xfId="0" applyFill="1" applyBorder="1">
      <alignment vertical="center"/>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0" fillId="3" borderId="1" xfId="0" applyFill="1" applyBorder="1" applyAlignment="1">
      <alignment horizontal="center" vertical="center"/>
    </xf>
    <xf numFmtId="0" fontId="6" fillId="3" borderId="18" xfId="0" applyFont="1" applyFill="1" applyBorder="1" applyAlignment="1">
      <alignment horizontal="center" vertical="center" wrapText="1" shrinkToFit="1"/>
    </xf>
    <xf numFmtId="0" fontId="2" fillId="3" borderId="19" xfId="0" applyFont="1" applyFill="1" applyBorder="1" applyAlignment="1">
      <alignment horizontal="center" vertical="center" wrapText="1" shrinkToFit="1"/>
    </xf>
    <xf numFmtId="0" fontId="2" fillId="3" borderId="20" xfId="0" applyFont="1" applyFill="1" applyBorder="1" applyAlignment="1">
      <alignment horizontal="center" vertical="center" wrapText="1" shrinkToFit="1"/>
    </xf>
    <xf numFmtId="0" fontId="2" fillId="3" borderId="7" xfId="0" applyFont="1" applyFill="1" applyBorder="1" applyAlignment="1">
      <alignment horizontal="center" vertical="center" wrapText="1" shrinkToFit="1"/>
    </xf>
    <xf numFmtId="0" fontId="2" fillId="3" borderId="15" xfId="0" applyFont="1" applyFill="1" applyBorder="1" applyAlignment="1">
      <alignment horizontal="center" vertical="center" wrapText="1" shrinkToFit="1"/>
    </xf>
    <xf numFmtId="0" fontId="2" fillId="3" borderId="8" xfId="0" applyFont="1" applyFill="1" applyBorder="1" applyAlignment="1">
      <alignment horizontal="center" vertical="center" wrapText="1" shrinkToFit="1"/>
    </xf>
    <xf numFmtId="0" fontId="6" fillId="3" borderId="19" xfId="0" applyFont="1" applyFill="1" applyBorder="1" applyAlignment="1">
      <alignment horizontal="center" vertical="center" wrapText="1" shrinkToFit="1"/>
    </xf>
    <xf numFmtId="0" fontId="6" fillId="3" borderId="18" xfId="0" applyFont="1" applyFill="1" applyBorder="1" applyAlignment="1">
      <alignment horizontal="center" vertical="center"/>
    </xf>
    <xf numFmtId="0" fontId="0" fillId="3" borderId="19" xfId="0" applyFill="1" applyBorder="1">
      <alignment vertical="center"/>
    </xf>
    <xf numFmtId="0" fontId="0" fillId="3" borderId="20" xfId="0" applyFill="1" applyBorder="1">
      <alignment vertical="center"/>
    </xf>
    <xf numFmtId="0" fontId="0" fillId="3" borderId="7" xfId="0" applyFill="1" applyBorder="1">
      <alignment vertical="center"/>
    </xf>
    <xf numFmtId="0" fontId="0" fillId="3" borderId="15" xfId="0" applyFill="1" applyBorder="1">
      <alignment vertical="center"/>
    </xf>
    <xf numFmtId="0" fontId="0" fillId="3" borderId="8" xfId="0" applyFill="1" applyBorder="1">
      <alignment vertical="center"/>
    </xf>
    <xf numFmtId="0" fontId="8" fillId="3" borderId="9" xfId="0" applyFont="1" applyFill="1" applyBorder="1" applyAlignment="1">
      <alignment horizontal="center" vertical="center" shrinkToFit="1"/>
    </xf>
    <xf numFmtId="38" fontId="2" fillId="3" borderId="2" xfId="1" applyFont="1" applyFill="1" applyBorder="1" applyAlignment="1">
      <alignment horizontal="center" vertical="center"/>
    </xf>
    <xf numFmtId="38" fontId="0" fillId="3" borderId="4" xfId="1" applyFont="1" applyFill="1" applyBorder="1" applyAlignment="1">
      <alignment horizontal="center" vertical="center"/>
    </xf>
    <xf numFmtId="38" fontId="0" fillId="3" borderId="3" xfId="1" applyFont="1" applyFill="1" applyBorder="1" applyAlignment="1">
      <alignment horizontal="center" vertical="center"/>
    </xf>
    <xf numFmtId="179" fontId="8" fillId="3" borderId="1" xfId="1" applyNumberFormat="1" applyFont="1" applyFill="1" applyBorder="1" applyAlignment="1" applyProtection="1">
      <alignment horizontal="center" vertical="center"/>
    </xf>
    <xf numFmtId="179" fontId="8" fillId="3" borderId="2" xfId="1" applyNumberFormat="1" applyFont="1" applyFill="1" applyBorder="1" applyAlignment="1" applyProtection="1">
      <alignment horizontal="center" vertical="center"/>
    </xf>
    <xf numFmtId="0" fontId="8" fillId="3" borderId="1" xfId="0" applyFont="1" applyFill="1" applyBorder="1" applyAlignment="1">
      <alignment vertical="center" textRotation="255" shrinkToFit="1"/>
    </xf>
    <xf numFmtId="0" fontId="9" fillId="3" borderId="1" xfId="0" applyFont="1" applyFill="1" applyBorder="1" applyAlignment="1">
      <alignment vertical="center" shrinkToFit="1"/>
    </xf>
    <xf numFmtId="0" fontId="9" fillId="3" borderId="1" xfId="0" applyFont="1" applyFill="1" applyBorder="1" applyAlignment="1">
      <alignment vertical="center" textRotation="255" shrinkToFit="1"/>
    </xf>
    <xf numFmtId="38" fontId="8" fillId="0" borderId="1" xfId="1" applyFont="1" applyFill="1" applyBorder="1" applyAlignment="1" applyProtection="1">
      <alignment horizontal="center" vertical="center"/>
      <protection locked="0"/>
    </xf>
    <xf numFmtId="0" fontId="8" fillId="3" borderId="1" xfId="0" applyFont="1" applyFill="1" applyBorder="1" applyAlignment="1">
      <alignment vertical="center" shrinkToFit="1"/>
    </xf>
    <xf numFmtId="0" fontId="0" fillId="0" borderId="2" xfId="0" applyBorder="1" applyAlignment="1" applyProtection="1">
      <alignment horizontal="center" vertical="center"/>
      <protection locked="0"/>
    </xf>
    <xf numFmtId="0" fontId="8" fillId="3" borderId="1" xfId="0" applyFont="1" applyFill="1" applyBorder="1" applyAlignment="1">
      <alignment vertical="center" textRotation="255" wrapText="1"/>
    </xf>
    <xf numFmtId="0" fontId="8" fillId="3" borderId="2" xfId="0" applyFont="1" applyFill="1" applyBorder="1">
      <alignment vertical="center"/>
    </xf>
    <xf numFmtId="0" fontId="8" fillId="3" borderId="4" xfId="0" applyFont="1" applyFill="1" applyBorder="1">
      <alignment vertical="center"/>
    </xf>
    <xf numFmtId="3" fontId="8" fillId="0" borderId="1" xfId="0" applyNumberFormat="1" applyFont="1" applyBorder="1" applyAlignment="1" applyProtection="1">
      <alignment horizontal="center" vertical="center"/>
      <protection locked="0"/>
    </xf>
    <xf numFmtId="3" fontId="0" fillId="0" borderId="1" xfId="0" applyNumberFormat="1" applyBorder="1" applyAlignment="1" applyProtection="1">
      <alignment horizontal="center" vertical="center"/>
      <protection locked="0"/>
    </xf>
    <xf numFmtId="3" fontId="0" fillId="0" borderId="2" xfId="0" applyNumberFormat="1" applyBorder="1" applyAlignment="1" applyProtection="1">
      <alignment horizontal="center" vertical="center"/>
      <protection locked="0"/>
    </xf>
    <xf numFmtId="9" fontId="8" fillId="3" borderId="1" xfId="2" applyFont="1" applyFill="1" applyBorder="1" applyAlignment="1" applyProtection="1">
      <alignment horizontal="center" vertical="center"/>
    </xf>
    <xf numFmtId="9" fontId="0" fillId="3" borderId="1" xfId="2" applyFont="1" applyFill="1" applyBorder="1" applyAlignment="1" applyProtection="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5" xfId="0" applyFont="1" applyFill="1" applyBorder="1" applyAlignment="1">
      <alignment horizontal="center" vertical="center"/>
    </xf>
    <xf numFmtId="38" fontId="2" fillId="0" borderId="1" xfId="1" applyFont="1" applyFill="1" applyBorder="1" applyAlignment="1" applyProtection="1">
      <alignment horizontal="center" vertical="center"/>
      <protection locked="0"/>
    </xf>
    <xf numFmtId="180" fontId="2" fillId="3" borderId="1" xfId="1" applyNumberFormat="1" applyFont="1" applyFill="1" applyBorder="1" applyAlignment="1" applyProtection="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9" fillId="0" borderId="4"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0" fillId="3" borderId="2" xfId="0" applyFill="1" applyBorder="1" applyAlignment="1">
      <alignment horizontal="center" vertical="center"/>
    </xf>
    <xf numFmtId="177" fontId="8" fillId="3" borderId="2" xfId="0" applyNumberFormat="1" applyFont="1" applyFill="1" applyBorder="1" applyAlignment="1">
      <alignment horizontal="center" vertical="center"/>
    </xf>
    <xf numFmtId="177" fontId="9" fillId="3" borderId="4" xfId="0" applyNumberFormat="1" applyFont="1" applyFill="1" applyBorder="1" applyAlignment="1">
      <alignment horizontal="center" vertical="center"/>
    </xf>
    <xf numFmtId="177" fontId="9" fillId="3" borderId="3" xfId="0" applyNumberFormat="1" applyFont="1" applyFill="1" applyBorder="1" applyAlignment="1">
      <alignment horizontal="center" vertical="center"/>
    </xf>
    <xf numFmtId="0" fontId="9" fillId="3" borderId="1" xfId="0" applyFont="1" applyFill="1" applyBorder="1" applyAlignment="1">
      <alignment vertical="center" textRotation="255"/>
    </xf>
    <xf numFmtId="0" fontId="9" fillId="3" borderId="1" xfId="0" applyFont="1" applyFill="1" applyBorder="1" applyAlignment="1">
      <alignment horizontal="center" vertical="center" textRotation="255"/>
    </xf>
    <xf numFmtId="0" fontId="9" fillId="3" borderId="21" xfId="0" applyFont="1" applyFill="1" applyBorder="1" applyAlignment="1">
      <alignment vertical="center" textRotation="255"/>
    </xf>
    <xf numFmtId="0" fontId="9" fillId="3" borderId="27" xfId="0" applyFont="1" applyFill="1" applyBorder="1" applyAlignment="1">
      <alignment vertical="center" textRotation="255"/>
    </xf>
    <xf numFmtId="0" fontId="9" fillId="3" borderId="9" xfId="0" applyFont="1" applyFill="1" applyBorder="1" applyAlignment="1">
      <alignment vertical="center" textRotation="255"/>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0" xfId="0" applyFont="1" applyFill="1" applyAlignment="1">
      <alignment horizontal="center" vertical="center"/>
    </xf>
    <xf numFmtId="0" fontId="9" fillId="3" borderId="17"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32" fillId="3" borderId="1" xfId="0" applyFont="1" applyFill="1" applyBorder="1">
      <alignment vertical="center"/>
    </xf>
    <xf numFmtId="0" fontId="9" fillId="3" borderId="19" xfId="0" applyFont="1" applyFill="1" applyBorder="1">
      <alignment vertical="center"/>
    </xf>
    <xf numFmtId="0" fontId="9" fillId="3" borderId="20" xfId="0" applyFont="1" applyFill="1" applyBorder="1">
      <alignment vertical="center"/>
    </xf>
    <xf numFmtId="0" fontId="9" fillId="3" borderId="7" xfId="0" applyFont="1" applyFill="1" applyBorder="1">
      <alignment vertical="center"/>
    </xf>
    <xf numFmtId="0" fontId="9" fillId="3" borderId="15" xfId="0" applyFont="1" applyFill="1" applyBorder="1">
      <alignment vertical="center"/>
    </xf>
    <xf numFmtId="0" fontId="9" fillId="3" borderId="8" xfId="0" applyFont="1" applyFill="1" applyBorder="1">
      <alignment vertical="center"/>
    </xf>
    <xf numFmtId="0" fontId="9" fillId="3" borderId="4"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0" borderId="1" xfId="0" applyFont="1" applyBorder="1" applyAlignment="1" applyProtection="1">
      <alignment horizontal="center" vertical="center"/>
      <protection locked="0"/>
    </xf>
    <xf numFmtId="177" fontId="8" fillId="3" borderId="1" xfId="1" applyNumberFormat="1" applyFont="1" applyFill="1" applyBorder="1" applyAlignment="1" applyProtection="1">
      <alignment horizontal="center" vertical="center"/>
    </xf>
    <xf numFmtId="179" fontId="9" fillId="3" borderId="1" xfId="0" applyNumberFormat="1" applyFont="1" applyFill="1" applyBorder="1" applyAlignment="1">
      <alignment horizontal="center" vertical="center"/>
    </xf>
    <xf numFmtId="179" fontId="9" fillId="0" borderId="1" xfId="0" applyNumberFormat="1" applyFont="1" applyBorder="1" applyAlignment="1" applyProtection="1">
      <alignment horizontal="center" vertical="center"/>
      <protection locked="0"/>
    </xf>
    <xf numFmtId="179" fontId="8" fillId="0" borderId="40" xfId="1" applyNumberFormat="1" applyFont="1" applyFill="1" applyBorder="1" applyAlignment="1" applyProtection="1">
      <alignment horizontal="center" vertical="center"/>
      <protection locked="0"/>
    </xf>
    <xf numFmtId="179" fontId="9" fillId="0" borderId="9" xfId="0" applyNumberFormat="1" applyFont="1" applyBorder="1" applyAlignment="1" applyProtection="1">
      <alignment horizontal="center" vertical="center"/>
      <protection locked="0"/>
    </xf>
    <xf numFmtId="179" fontId="9" fillId="0" borderId="56" xfId="0" applyNumberFormat="1" applyFont="1" applyBorder="1" applyAlignment="1" applyProtection="1">
      <alignment horizontal="center" vertical="center"/>
      <protection locked="0"/>
    </xf>
    <xf numFmtId="0" fontId="8"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9" xfId="0" applyFont="1" applyFill="1" applyBorder="1" applyAlignment="1">
      <alignment horizontal="center" vertical="center"/>
    </xf>
    <xf numFmtId="38" fontId="8" fillId="0" borderId="38" xfId="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13" fillId="3" borderId="49" xfId="0" applyFont="1" applyFill="1" applyBorder="1" applyAlignment="1">
      <alignment horizontal="center" vertical="center" wrapText="1"/>
    </xf>
    <xf numFmtId="0" fontId="9" fillId="3" borderId="50"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54" xfId="0" applyFont="1" applyFill="1" applyBorder="1" applyAlignment="1">
      <alignment horizontal="center" vertical="center"/>
    </xf>
    <xf numFmtId="0" fontId="9" fillId="3" borderId="55" xfId="0" applyFont="1" applyFill="1" applyBorder="1" applyAlignment="1">
      <alignment horizontal="center" vertical="center"/>
    </xf>
    <xf numFmtId="0" fontId="10" fillId="3" borderId="18" xfId="0" applyFont="1" applyFill="1" applyBorder="1" applyAlignment="1">
      <alignment horizontal="center" vertical="center" wrapText="1"/>
    </xf>
    <xf numFmtId="0" fontId="30" fillId="3" borderId="19"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0" xfId="0" applyFont="1" applyFill="1" applyAlignment="1">
      <alignment horizontal="center" vertical="center"/>
    </xf>
    <xf numFmtId="0" fontId="30" fillId="3" borderId="7" xfId="0" applyFont="1" applyFill="1" applyBorder="1" applyAlignment="1">
      <alignment horizontal="center" vertical="center"/>
    </xf>
    <xf numFmtId="0" fontId="30" fillId="3" borderId="15" xfId="0" applyFont="1" applyFill="1" applyBorder="1" applyAlignment="1">
      <alignment horizontal="center" vertical="center"/>
    </xf>
    <xf numFmtId="3" fontId="8" fillId="0" borderId="1" xfId="1" applyNumberFormat="1" applyFont="1" applyFill="1" applyBorder="1" applyAlignment="1" applyProtection="1">
      <alignment horizontal="center" vertical="center"/>
      <protection locked="0"/>
    </xf>
    <xf numFmtId="179" fontId="8" fillId="0" borderId="53" xfId="1" applyNumberFormat="1" applyFont="1" applyFill="1" applyBorder="1" applyAlignment="1" applyProtection="1">
      <alignment horizontal="center" vertical="center"/>
      <protection locked="0"/>
    </xf>
    <xf numFmtId="179" fontId="9" fillId="0" borderId="54" xfId="0" applyNumberFormat="1" applyFont="1" applyBorder="1" applyAlignment="1" applyProtection="1">
      <alignment horizontal="center" vertical="center"/>
      <protection locked="0"/>
    </xf>
    <xf numFmtId="179" fontId="9" fillId="0" borderId="55" xfId="0" applyNumberFormat="1" applyFont="1" applyBorder="1" applyAlignment="1" applyProtection="1">
      <alignment horizontal="center" vertical="center"/>
      <protection locked="0"/>
    </xf>
    <xf numFmtId="0" fontId="14" fillId="3"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31" fillId="3" borderId="2" xfId="0" applyFont="1" applyFill="1" applyBorder="1" applyAlignment="1">
      <alignment horizontal="center" vertical="center"/>
    </xf>
    <xf numFmtId="180" fontId="8" fillId="3" borderId="1" xfId="1" applyNumberFormat="1" applyFont="1" applyFill="1" applyBorder="1" applyAlignment="1" applyProtection="1">
      <alignment horizontal="center" vertical="center"/>
    </xf>
    <xf numFmtId="180" fontId="9" fillId="3" borderId="1" xfId="0" applyNumberFormat="1" applyFont="1" applyFill="1" applyBorder="1" applyAlignment="1">
      <alignment horizontal="center" vertical="center"/>
    </xf>
    <xf numFmtId="180" fontId="9" fillId="3" borderId="2" xfId="0" applyNumberFormat="1" applyFont="1" applyFill="1" applyBorder="1" applyAlignment="1">
      <alignment horizontal="center" vertical="center"/>
    </xf>
    <xf numFmtId="0" fontId="9" fillId="3" borderId="3" xfId="0" applyFont="1" applyFill="1" applyBorder="1" applyAlignment="1">
      <alignment vertical="center" textRotation="255"/>
    </xf>
    <xf numFmtId="0" fontId="9" fillId="3" borderId="2" xfId="0" applyFont="1" applyFill="1" applyBorder="1" applyAlignment="1">
      <alignment horizontal="center" vertical="center"/>
    </xf>
    <xf numFmtId="179" fontId="9" fillId="0" borderId="2" xfId="0" applyNumberFormat="1" applyFont="1" applyBorder="1" applyAlignment="1" applyProtection="1">
      <alignment horizontal="center" vertical="center"/>
      <protection locked="0"/>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35" xfId="0" applyFont="1" applyFill="1" applyBorder="1" applyAlignment="1">
      <alignment horizontal="center" vertical="center"/>
    </xf>
    <xf numFmtId="0" fontId="27" fillId="0" borderId="32" xfId="0" applyFont="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0" fontId="27" fillId="0" borderId="37" xfId="0" applyFont="1" applyBorder="1" applyAlignment="1" applyProtection="1">
      <alignment horizontal="center" vertical="center"/>
      <protection locked="0"/>
    </xf>
    <xf numFmtId="0" fontId="27" fillId="0" borderId="34" xfId="0" applyFont="1" applyBorder="1" applyAlignment="1" applyProtection="1">
      <alignment horizontal="center" vertical="center"/>
      <protection locked="0"/>
    </xf>
    <xf numFmtId="0" fontId="27" fillId="0" borderId="28" xfId="0" applyFont="1" applyBorder="1" applyAlignment="1" applyProtection="1">
      <alignment horizontal="center" vertical="center"/>
      <protection locked="0"/>
    </xf>
    <xf numFmtId="0" fontId="27" fillId="0" borderId="35" xfId="0" applyFont="1" applyBorder="1" applyAlignment="1" applyProtection="1">
      <alignment horizontal="center" vertical="center"/>
      <protection locked="0"/>
    </xf>
    <xf numFmtId="38" fontId="8" fillId="0" borderId="3" xfId="1" applyFont="1" applyFill="1" applyBorder="1" applyAlignment="1" applyProtection="1">
      <alignment horizontal="center" vertical="center"/>
      <protection locked="0"/>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29" fillId="3" borderId="33" xfId="0" applyFont="1" applyFill="1" applyBorder="1" applyAlignment="1">
      <alignment horizontal="center" vertical="center"/>
    </xf>
    <xf numFmtId="0" fontId="29" fillId="3" borderId="37" xfId="0" applyFont="1" applyFill="1" applyBorder="1" applyAlignment="1">
      <alignment horizontal="center" vertical="center"/>
    </xf>
    <xf numFmtId="0" fontId="29" fillId="3" borderId="34" xfId="0" applyFont="1" applyFill="1" applyBorder="1" applyAlignment="1">
      <alignment horizontal="center" vertical="center"/>
    </xf>
    <xf numFmtId="0" fontId="29" fillId="3" borderId="28" xfId="0" applyFont="1" applyFill="1" applyBorder="1" applyAlignment="1">
      <alignment horizontal="center" vertical="center"/>
    </xf>
    <xf numFmtId="0" fontId="29" fillId="3" borderId="35" xfId="0" applyFont="1" applyFill="1" applyBorder="1" applyAlignment="1">
      <alignment horizontal="center" vertical="center"/>
    </xf>
    <xf numFmtId="0" fontId="8" fillId="3" borderId="32" xfId="0" applyFont="1" applyFill="1" applyBorder="1" applyAlignment="1">
      <alignment horizontal="left" vertical="center" wrapText="1" shrinkToFit="1"/>
    </xf>
    <xf numFmtId="0" fontId="8" fillId="3" borderId="33" xfId="0" applyFont="1" applyFill="1" applyBorder="1" applyAlignment="1">
      <alignment horizontal="left" vertical="center" shrinkToFit="1"/>
    </xf>
    <xf numFmtId="0" fontId="8" fillId="3" borderId="34" xfId="0" applyFont="1" applyFill="1" applyBorder="1" applyAlignment="1">
      <alignment horizontal="left" vertical="center" shrinkToFit="1"/>
    </xf>
    <xf numFmtId="0" fontId="8" fillId="3" borderId="28" xfId="0" applyFont="1" applyFill="1" applyBorder="1" applyAlignment="1">
      <alignment horizontal="left" vertical="center" shrinkToFit="1"/>
    </xf>
    <xf numFmtId="0" fontId="8" fillId="0" borderId="43"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3" borderId="32" xfId="0" applyFont="1" applyFill="1" applyBorder="1" applyAlignment="1">
      <alignment horizontal="left" vertical="center" wrapText="1"/>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28" xfId="0" applyFont="1" applyFill="1" applyBorder="1" applyAlignment="1">
      <alignment horizontal="left" vertical="center"/>
    </xf>
    <xf numFmtId="0" fontId="8" fillId="3" borderId="33" xfId="0" applyFont="1" applyFill="1" applyBorder="1" applyAlignment="1">
      <alignment horizontal="left" vertical="center" wrapText="1"/>
    </xf>
    <xf numFmtId="0" fontId="8" fillId="3" borderId="34"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3" borderId="41" xfId="0" applyFont="1" applyFill="1" applyBorder="1" applyAlignment="1">
      <alignment horizontal="left" vertical="center" wrapText="1"/>
    </xf>
    <xf numFmtId="0" fontId="8" fillId="3" borderId="47"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48" xfId="0" applyFont="1" applyFill="1" applyBorder="1" applyAlignment="1">
      <alignment horizontal="left" vertical="center" wrapText="1"/>
    </xf>
    <xf numFmtId="0" fontId="9" fillId="3" borderId="22" xfId="0" applyFont="1" applyFill="1" applyBorder="1">
      <alignment vertical="center"/>
    </xf>
    <xf numFmtId="0" fontId="9" fillId="3" borderId="17" xfId="0" applyFont="1" applyFill="1" applyBorder="1">
      <alignment vertical="center"/>
    </xf>
    <xf numFmtId="0" fontId="9" fillId="3" borderId="4" xfId="0" applyFont="1" applyFill="1" applyBorder="1">
      <alignment vertical="center"/>
    </xf>
    <xf numFmtId="0" fontId="9" fillId="3" borderId="3" xfId="0" applyFont="1" applyFill="1" applyBorder="1">
      <alignment vertical="center"/>
    </xf>
    <xf numFmtId="0" fontId="8" fillId="3" borderId="1" xfId="0" applyFont="1" applyFill="1" applyBorder="1" applyAlignment="1">
      <alignment horizontal="center" vertical="center" shrinkToFit="1"/>
    </xf>
    <xf numFmtId="38" fontId="8" fillId="0" borderId="1" xfId="1" applyFont="1" applyFill="1" applyBorder="1" applyAlignment="1" applyProtection="1">
      <alignment horizontal="center" vertical="center" shrinkToFit="1"/>
      <protection locked="0"/>
    </xf>
    <xf numFmtId="38" fontId="8" fillId="0" borderId="1" xfId="1" applyFont="1" applyFill="1" applyBorder="1" applyAlignment="1" applyProtection="1">
      <alignment vertical="center" shrinkToFit="1"/>
      <protection locked="0"/>
    </xf>
    <xf numFmtId="38" fontId="26" fillId="4" borderId="0" xfId="1" applyFont="1" applyFill="1" applyBorder="1" applyAlignment="1" applyProtection="1">
      <alignment horizontal="right" vertical="center"/>
    </xf>
    <xf numFmtId="179" fontId="8" fillId="3" borderId="7" xfId="1" applyNumberFormat="1" applyFont="1" applyFill="1" applyBorder="1" applyAlignment="1" applyProtection="1">
      <alignment horizontal="center" vertical="center"/>
    </xf>
    <xf numFmtId="179" fontId="9" fillId="3" borderId="15" xfId="0" applyNumberFormat="1" applyFont="1" applyFill="1" applyBorder="1" applyAlignment="1">
      <alignment horizontal="center" vertical="center"/>
    </xf>
    <xf numFmtId="179" fontId="9" fillId="3" borderId="8" xfId="0" applyNumberFormat="1" applyFont="1" applyFill="1" applyBorder="1" applyAlignment="1">
      <alignment horizontal="center" vertical="center"/>
    </xf>
    <xf numFmtId="38" fontId="8" fillId="0" borderId="7" xfId="1" applyFont="1" applyFill="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49" fontId="8" fillId="4" borderId="0" xfId="0" applyNumberFormat="1" applyFont="1" applyFill="1" applyAlignment="1">
      <alignment horizontal="center" vertical="center"/>
    </xf>
    <xf numFmtId="180" fontId="8" fillId="3" borderId="10" xfId="1" applyNumberFormat="1" applyFont="1" applyFill="1" applyBorder="1" applyAlignment="1" applyProtection="1">
      <alignment horizontal="center" vertical="center"/>
    </xf>
    <xf numFmtId="180" fontId="9" fillId="3" borderId="14" xfId="0" applyNumberFormat="1" applyFont="1" applyFill="1" applyBorder="1" applyAlignment="1">
      <alignment horizontal="center" vertical="center"/>
    </xf>
    <xf numFmtId="180" fontId="9" fillId="3" borderId="11" xfId="0" applyNumberFormat="1" applyFont="1" applyFill="1" applyBorder="1" applyAlignment="1">
      <alignment horizontal="center" vertical="center"/>
    </xf>
    <xf numFmtId="180" fontId="8" fillId="3" borderId="2" xfId="1" applyNumberFormat="1" applyFont="1" applyFill="1" applyBorder="1" applyAlignment="1" applyProtection="1">
      <alignment horizontal="center" vertical="center"/>
    </xf>
    <xf numFmtId="180" fontId="9" fillId="3" borderId="4" xfId="0" applyNumberFormat="1" applyFont="1" applyFill="1" applyBorder="1" applyAlignment="1">
      <alignment horizontal="center" vertical="center"/>
    </xf>
    <xf numFmtId="180" fontId="9" fillId="3" borderId="3" xfId="0" applyNumberFormat="1" applyFont="1" applyFill="1" applyBorder="1" applyAlignment="1">
      <alignment horizontal="center" vertical="center"/>
    </xf>
    <xf numFmtId="0" fontId="8" fillId="3" borderId="4" xfId="0" applyFont="1" applyFill="1" applyBorder="1" applyAlignment="1">
      <alignment horizontal="left" vertical="center"/>
    </xf>
    <xf numFmtId="0" fontId="9" fillId="3" borderId="1" xfId="0" applyFont="1" applyFill="1" applyBorder="1" applyAlignment="1">
      <alignment horizontal="left" vertical="center"/>
    </xf>
    <xf numFmtId="3" fontId="8" fillId="0" borderId="3" xfId="0" applyNumberFormat="1"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protection locked="0"/>
    </xf>
    <xf numFmtId="179" fontId="8" fillId="3" borderId="1" xfId="0" applyNumberFormat="1" applyFont="1" applyFill="1" applyBorder="1" applyAlignment="1">
      <alignment horizontal="center" vertical="center"/>
    </xf>
    <xf numFmtId="3" fontId="8" fillId="0" borderId="9" xfId="0" applyNumberFormat="1" applyFont="1" applyBorder="1" applyAlignment="1" applyProtection="1">
      <alignment horizontal="center" vertical="center"/>
      <protection locked="0"/>
    </xf>
    <xf numFmtId="0" fontId="8" fillId="3" borderId="15" xfId="0" applyFont="1" applyFill="1" applyBorder="1" applyAlignment="1">
      <alignment horizontal="center" vertical="center"/>
    </xf>
    <xf numFmtId="3" fontId="8" fillId="0" borderId="4" xfId="0" applyNumberFormat="1" applyFont="1" applyBorder="1" applyAlignment="1" applyProtection="1">
      <alignment horizontal="center" vertical="center"/>
      <protection locked="0"/>
    </xf>
    <xf numFmtId="0" fontId="26" fillId="3" borderId="18"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8" fillId="3" borderId="3" xfId="0" applyFont="1" applyFill="1" applyBorder="1">
      <alignment vertical="center"/>
    </xf>
    <xf numFmtId="179" fontId="8" fillId="0" borderId="1" xfId="1" applyNumberFormat="1" applyFont="1" applyFill="1" applyBorder="1" applyAlignment="1" applyProtection="1">
      <alignment horizontal="center" vertical="center"/>
      <protection locked="0"/>
    </xf>
    <xf numFmtId="179" fontId="8" fillId="0" borderId="1" xfId="0" applyNumberFormat="1" applyFont="1" applyBorder="1" applyAlignment="1" applyProtection="1">
      <alignment horizontal="center" vertical="center"/>
      <protection locked="0"/>
    </xf>
    <xf numFmtId="179" fontId="8" fillId="3" borderId="3" xfId="1" applyNumberFormat="1" applyFont="1" applyFill="1" applyBorder="1" applyAlignment="1" applyProtection="1">
      <alignment horizontal="center" vertical="center"/>
    </xf>
    <xf numFmtId="179" fontId="8" fillId="3" borderId="4" xfId="1" applyNumberFormat="1" applyFont="1" applyFill="1" applyBorder="1" applyAlignment="1" applyProtection="1">
      <alignment horizontal="center" vertical="center"/>
    </xf>
    <xf numFmtId="179" fontId="8" fillId="3" borderId="4" xfId="0" applyNumberFormat="1" applyFont="1" applyFill="1" applyBorder="1" applyAlignment="1">
      <alignment horizontal="center" vertical="center"/>
    </xf>
    <xf numFmtId="179" fontId="8" fillId="3" borderId="3" xfId="0" applyNumberFormat="1" applyFont="1" applyFill="1" applyBorder="1" applyAlignment="1">
      <alignment horizontal="center" vertical="center"/>
    </xf>
    <xf numFmtId="38" fontId="8" fillId="0" borderId="1" xfId="1" applyFont="1" applyFill="1" applyBorder="1" applyAlignment="1" applyProtection="1">
      <alignment horizontal="right" vertical="center"/>
      <protection locked="0"/>
    </xf>
    <xf numFmtId="179" fontId="8" fillId="3" borderId="2" xfId="1" applyNumberFormat="1" applyFont="1" applyFill="1" applyBorder="1" applyAlignment="1">
      <alignment horizontal="right" vertical="center"/>
    </xf>
    <xf numFmtId="179" fontId="8" fillId="3" borderId="4" xfId="1" applyNumberFormat="1" applyFont="1" applyFill="1" applyBorder="1" applyAlignment="1">
      <alignment horizontal="right" vertical="center"/>
    </xf>
    <xf numFmtId="179" fontId="8" fillId="3" borderId="3" xfId="1" applyNumberFormat="1" applyFont="1" applyFill="1" applyBorder="1" applyAlignment="1">
      <alignment horizontal="right" vertical="center"/>
    </xf>
    <xf numFmtId="0" fontId="7" fillId="4" borderId="0" xfId="0" applyFont="1" applyFill="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left" vertical="center"/>
    </xf>
    <xf numFmtId="0" fontId="2" fillId="0" borderId="1" xfId="0" applyFont="1" applyBorder="1" applyAlignment="1">
      <alignment horizontal="left" vertical="center"/>
    </xf>
    <xf numFmtId="0" fontId="8"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8" fillId="0" borderId="4"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2" fillId="4" borderId="0" xfId="0" applyFont="1" applyFill="1" applyAlignment="1">
      <alignment horizontal="left" vertical="top" wrapText="1"/>
    </xf>
  </cellXfs>
  <cellStyles count="7">
    <cellStyle name="パーセント" xfId="2" builtinId="5"/>
    <cellStyle name="パーセント 2" xfId="5" xr:uid="{00000000-0005-0000-0000-000001000000}"/>
    <cellStyle name="ハイパーリンク" xfId="6" builtinId="8"/>
    <cellStyle name="桁区切り" xfId="1" builtinId="6"/>
    <cellStyle name="桁区切り 2" xfId="4" xr:uid="{00000000-0005-0000-0000-000004000000}"/>
    <cellStyle name="標準" xfId="0" builtinId="0"/>
    <cellStyle name="標準 2" xfId="3" xr:uid="{00000000-0005-0000-0000-00000600000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border diagonalUp="0" diagonalDown="0">
        <left style="thin">
          <color auto="1"/>
        </left>
        <right style="thin">
          <color auto="1"/>
        </right>
        <top style="thin">
          <color auto="1"/>
        </top>
        <bottom style="thin">
          <color auto="1"/>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2"/>
        <color rgb="FF000000"/>
        <name val="游ゴシック"/>
        <scheme val="minor"/>
      </font>
      <fill>
        <patternFill patternType="solid">
          <fgColor indexed="64"/>
          <bgColor theme="8" tint="0.79998168889431442"/>
        </patternFill>
      </fill>
      <border diagonalUp="0" diagonalDown="0" outline="0">
        <left style="thin">
          <color auto="1"/>
        </left>
        <right style="thin">
          <color auto="1"/>
        </right>
        <top/>
        <bottom/>
      </border>
    </dxf>
    <dxf>
      <border outline="0">
        <top style="thin">
          <color auto="1"/>
        </top>
      </border>
    </dxf>
    <dxf>
      <border>
        <bottom style="thin">
          <color indexed="64"/>
        </bottom>
      </border>
    </dxf>
    <dxf>
      <font>
        <b val="0"/>
        <i val="0"/>
        <strike val="0"/>
        <condense val="0"/>
        <extend val="0"/>
        <outline val="0"/>
        <shadow val="0"/>
        <u val="none"/>
        <vertAlign val="baseline"/>
        <sz val="12"/>
        <color rgb="FF000000"/>
        <name val="游ゴシック"/>
        <scheme val="minor"/>
      </font>
      <fill>
        <patternFill patternType="solid">
          <fgColor indexed="64"/>
          <bgColor theme="8" tint="0.79998168889431442"/>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171450</xdr:colOff>
      <xdr:row>431</xdr:row>
      <xdr:rowOff>38102</xdr:rowOff>
    </xdr:from>
    <xdr:to>
      <xdr:col>32</xdr:col>
      <xdr:colOff>91440</xdr:colOff>
      <xdr:row>446</xdr:row>
      <xdr:rowOff>123825</xdr:rowOff>
    </xdr:to>
    <xdr:sp macro="" textlink="">
      <xdr:nvSpPr>
        <xdr:cNvPr id="2" name="テキスト ボックス 1">
          <a:extLst>
            <a:ext uri="{FF2B5EF4-FFF2-40B4-BE49-F238E27FC236}">
              <a16:creationId xmlns:a16="http://schemas.microsoft.com/office/drawing/2014/main" id="{CB83C467-8090-4861-8242-BF6D195213FE}"/>
            </a:ext>
          </a:extLst>
        </xdr:cNvPr>
        <xdr:cNvSpPr txBox="1"/>
      </xdr:nvSpPr>
      <xdr:spPr>
        <a:xfrm>
          <a:off x="407670" y="80596742"/>
          <a:ext cx="7242810" cy="294322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rPr>
            <a:t>【</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学習指導のスタイル</a:t>
          </a:r>
          <a:r>
            <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rPr>
            <a:t>】</a:t>
          </a:r>
        </a:p>
        <a:p>
          <a:r>
            <a:rPr lang="ja-JP" altLang="en-US" sz="1000">
              <a:solidFill>
                <a:sysClr val="windowText" lastClr="000000"/>
              </a:solidFill>
              <a:latin typeface="游明朝" panose="02020400000000000000" pitchFamily="18" charset="-128"/>
              <a:ea typeface="游明朝" panose="02020400000000000000" pitchFamily="18" charset="-128"/>
            </a:rPr>
            <a:t> </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○基本的な通信教育のスタイル：</a:t>
          </a:r>
          <a:endPar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endParaRPr>
        </a:p>
        <a:p>
          <a:r>
            <a:rPr lang="ja-JP" altLang="en-US" sz="1000">
              <a:solidFill>
                <a:sysClr val="windowText" lastClr="000000"/>
              </a:solidFill>
              <a:latin typeface="游明朝" panose="02020400000000000000" pitchFamily="18" charset="-128"/>
              <a:ea typeface="游明朝" panose="02020400000000000000" pitchFamily="18" charset="-128"/>
            </a:rPr>
            <a:t> </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　通信制課程で必要となる通信教育のみを通年スクーリング或いは集中スクーリングで行い、学習支援等の通信教育以外の</a:t>
          </a:r>
          <a:r>
            <a:rPr lang="ja-JP" altLang="en-US" sz="1000">
              <a:solidFill>
                <a:sysClr val="windowText" lastClr="000000"/>
              </a:solidFill>
              <a:latin typeface="游明朝" panose="02020400000000000000" pitchFamily="18" charset="-128"/>
              <a:ea typeface="游明朝" panose="02020400000000000000" pitchFamily="18" charset="-128"/>
            </a:rPr>
            <a:t> </a:t>
          </a:r>
          <a:endParaRPr lang="en-US" altLang="ja-JP" sz="1000">
            <a:solidFill>
              <a:sysClr val="windowText" lastClr="000000"/>
            </a:solidFill>
            <a:latin typeface="游明朝" panose="02020400000000000000" pitchFamily="18" charset="-128"/>
            <a:ea typeface="游明朝" panose="02020400000000000000" pitchFamily="18" charset="-128"/>
          </a:endParaRPr>
        </a:p>
        <a:p>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　 指導を行わない。</a:t>
          </a:r>
          <a:endPar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endParaRPr>
        </a:p>
        <a:p>
          <a:r>
            <a:rPr lang="ja-JP" altLang="en-US" sz="1000">
              <a:solidFill>
                <a:sysClr val="windowText" lastClr="000000"/>
              </a:solidFill>
              <a:latin typeface="游明朝" panose="02020400000000000000" pitchFamily="18" charset="-128"/>
              <a:ea typeface="游明朝" panose="02020400000000000000" pitchFamily="18" charset="-128"/>
            </a:rPr>
            <a:t> </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○通学スタイル（４～５日／週</a:t>
          </a:r>
          <a:r>
            <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rPr>
            <a:t>)</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a:t>
          </a:r>
          <a:endPar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endParaRPr>
        </a:p>
        <a:p>
          <a:r>
            <a:rPr lang="ja-JP" altLang="en-US" sz="1000">
              <a:solidFill>
                <a:sysClr val="windowText" lastClr="000000"/>
              </a:solidFill>
              <a:latin typeface="游明朝" panose="02020400000000000000" pitchFamily="18" charset="-128"/>
              <a:ea typeface="游明朝" panose="02020400000000000000" pitchFamily="18" charset="-128"/>
            </a:rPr>
            <a:t> </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　週４～５日通学し、通信制課程で必要となる通信教育に加えて学習支援等の指導を行う。</a:t>
          </a:r>
          <a:endPar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endParaRPr>
        </a:p>
        <a:p>
          <a:r>
            <a:rPr lang="ja-JP" altLang="en-US" sz="1000">
              <a:solidFill>
                <a:sysClr val="windowText" lastClr="000000"/>
              </a:solidFill>
              <a:latin typeface="游明朝" panose="02020400000000000000" pitchFamily="18" charset="-128"/>
              <a:ea typeface="游明朝" panose="02020400000000000000" pitchFamily="18" charset="-128"/>
            </a:rPr>
            <a:t> </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○通学スタイル（２～３日／週</a:t>
          </a:r>
          <a:r>
            <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rPr>
            <a:t>)</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a:t>
          </a:r>
          <a:endPar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endParaRPr>
        </a:p>
        <a:p>
          <a:r>
            <a:rPr lang="ja-JP" altLang="en-US" sz="1000">
              <a:solidFill>
                <a:sysClr val="windowText" lastClr="000000"/>
              </a:solidFill>
              <a:latin typeface="游明朝" panose="02020400000000000000" pitchFamily="18" charset="-128"/>
              <a:ea typeface="游明朝" panose="02020400000000000000" pitchFamily="18" charset="-128"/>
            </a:rPr>
            <a:t> </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　週２～３日通学し、通信制課程で必要となる通信教育に加えて学習支援等の指導を行う。</a:t>
          </a:r>
          <a:endPar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endParaRPr>
        </a:p>
        <a:p>
          <a:r>
            <a:rPr lang="ja-JP" altLang="en-US" sz="1000">
              <a:solidFill>
                <a:sysClr val="windowText" lastClr="000000"/>
              </a:solidFill>
              <a:latin typeface="游明朝" panose="02020400000000000000" pitchFamily="18" charset="-128"/>
              <a:ea typeface="游明朝" panose="02020400000000000000" pitchFamily="18" charset="-128"/>
            </a:rPr>
            <a:t> </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○通学スタイル（</a:t>
          </a:r>
          <a:r>
            <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rPr>
            <a:t>1</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日／週</a:t>
          </a:r>
          <a:r>
            <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rPr>
            <a:t>)</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a:t>
          </a:r>
          <a:r>
            <a:rPr lang="ja-JP" altLang="en-US" sz="1000">
              <a:solidFill>
                <a:sysClr val="windowText" lastClr="000000"/>
              </a:solidFill>
              <a:latin typeface="游明朝" panose="02020400000000000000" pitchFamily="18" charset="-128"/>
              <a:ea typeface="游明朝" panose="02020400000000000000" pitchFamily="18" charset="-128"/>
            </a:rPr>
            <a:t> </a:t>
          </a:r>
          <a:endParaRPr lang="en-US" altLang="ja-JP" sz="1000">
            <a:solidFill>
              <a:sysClr val="windowText" lastClr="000000"/>
            </a:solidFill>
            <a:latin typeface="游明朝" panose="02020400000000000000" pitchFamily="18" charset="-128"/>
            <a:ea typeface="游明朝" panose="02020400000000000000" pitchFamily="18" charset="-128"/>
          </a:endParaRPr>
        </a:p>
        <a:p>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　週１日通学し、通信制課程で必要となる通信教育に加えて学習支援等の指導を行う。</a:t>
          </a:r>
          <a:endPar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endParaRPr>
        </a:p>
        <a:p>
          <a:r>
            <a:rPr lang="ja-JP" altLang="en-US" sz="1000">
              <a:solidFill>
                <a:sysClr val="windowText" lastClr="000000"/>
              </a:solidFill>
              <a:latin typeface="游明朝" panose="02020400000000000000" pitchFamily="18" charset="-128"/>
              <a:ea typeface="游明朝" panose="02020400000000000000" pitchFamily="18" charset="-128"/>
            </a:rPr>
            <a:t> </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○オンラインと集中スクーリング：</a:t>
          </a:r>
          <a:endParaRPr lang="en-US" altLang="ja-JP" sz="1000">
            <a:solidFill>
              <a:sysClr val="windowText" lastClr="000000"/>
            </a:solidFill>
            <a:latin typeface="游明朝" panose="02020400000000000000" pitchFamily="18" charset="-128"/>
            <a:ea typeface="游明朝" panose="02020400000000000000" pitchFamily="18" charset="-128"/>
          </a:endParaRPr>
        </a:p>
        <a:p>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　通信制課程で必要となる通信教育を集中スクーリングで行い、加えて、オンラインにより学習支援等の指導を行う。</a:t>
          </a:r>
          <a:endParaRPr lang="en-US" altLang="ja-JP" sz="1000" b="0" i="0" u="none" strike="noStrike">
            <a:solidFill>
              <a:sysClr val="windowText" lastClr="000000"/>
            </a:solidFill>
            <a:effectLst/>
            <a:latin typeface="游明朝" panose="02020400000000000000" pitchFamily="18" charset="-128"/>
            <a:ea typeface="游明朝" panose="02020400000000000000" pitchFamily="18" charset="-128"/>
          </a:endParaRPr>
        </a:p>
        <a:p>
          <a:r>
            <a:rPr lang="ja-JP" altLang="en-US" sz="1000">
              <a:solidFill>
                <a:sysClr val="windowText" lastClr="000000"/>
              </a:solidFill>
              <a:latin typeface="游明朝" panose="02020400000000000000" pitchFamily="18" charset="-128"/>
              <a:ea typeface="游明朝" panose="02020400000000000000" pitchFamily="18" charset="-128"/>
            </a:rPr>
            <a:t> </a:t>
          </a:r>
          <a:r>
            <a:rPr lang="ja-JP" altLang="en-US" sz="1000" b="0" i="0" u="none" strike="noStrike">
              <a:solidFill>
                <a:sysClr val="windowText" lastClr="000000"/>
              </a:solidFill>
              <a:effectLst/>
              <a:latin typeface="游明朝" panose="02020400000000000000" pitchFamily="18" charset="-128"/>
              <a:ea typeface="游明朝" panose="02020400000000000000" pitchFamily="18" charset="-128"/>
            </a:rPr>
            <a:t>○その他</a:t>
          </a:r>
          <a:r>
            <a:rPr lang="ja-JP" altLang="en-US" sz="1000">
              <a:solidFill>
                <a:sysClr val="windowText" lastClr="000000"/>
              </a:solidFill>
              <a:latin typeface="游明朝" panose="02020400000000000000" pitchFamily="18" charset="-128"/>
              <a:ea typeface="游明朝" panose="02020400000000000000" pitchFamily="18" charset="-128"/>
            </a:rPr>
            <a:t> </a:t>
          </a:r>
          <a:endParaRPr kumimoji="1" lang="ja-JP" altLang="en-US" sz="1000">
            <a:solidFill>
              <a:sysClr val="windowText" lastClr="000000"/>
            </a:solidFill>
            <a:latin typeface="游明朝" panose="02020400000000000000" pitchFamily="18" charset="-128"/>
            <a:ea typeface="游明朝" panose="02020400000000000000" pitchFamily="18"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A1:AU20" totalsRowShown="0" headerRowDxfId="23" headerRowBorderDxfId="22" tableBorderDxfId="21">
  <autoFilter ref="A1:AU20" xr:uid="{00000000-0009-0000-0100-000002000000}"/>
  <tableColumns count="47">
    <tableColumn id="1" xr3:uid="{00000000-0010-0000-0100-000001000000}" name="北海道"/>
    <tableColumn id="2" xr3:uid="{00000000-0010-0000-0100-000002000000}" name="青森県"/>
    <tableColumn id="3" xr3:uid="{00000000-0010-0000-0100-000003000000}" name="岩手県"/>
    <tableColumn id="4" xr3:uid="{00000000-0010-0000-0100-000004000000}" name="宮城県"/>
    <tableColumn id="5" xr3:uid="{00000000-0010-0000-0100-000005000000}" name="秋田県"/>
    <tableColumn id="6" xr3:uid="{00000000-0010-0000-0100-000006000000}" name="山形県"/>
    <tableColumn id="7" xr3:uid="{00000000-0010-0000-0100-000007000000}" name="福島県"/>
    <tableColumn id="8" xr3:uid="{00000000-0010-0000-0100-000008000000}" name="茨城県"/>
    <tableColumn id="9" xr3:uid="{00000000-0010-0000-0100-000009000000}" name="栃木県"/>
    <tableColumn id="10" xr3:uid="{00000000-0010-0000-0100-00000A000000}" name="群馬県"/>
    <tableColumn id="11" xr3:uid="{00000000-0010-0000-0100-00000B000000}" name="埼玉県"/>
    <tableColumn id="12" xr3:uid="{00000000-0010-0000-0100-00000C000000}" name="千葉県"/>
    <tableColumn id="13" xr3:uid="{00000000-0010-0000-0100-00000D000000}" name="東京都"/>
    <tableColumn id="14" xr3:uid="{00000000-0010-0000-0100-00000E000000}" name="神奈川県"/>
    <tableColumn id="15" xr3:uid="{00000000-0010-0000-0100-00000F000000}" name="新潟県"/>
    <tableColumn id="16" xr3:uid="{00000000-0010-0000-0100-000010000000}" name="富山県"/>
    <tableColumn id="17" xr3:uid="{00000000-0010-0000-0100-000011000000}" name="石川県"/>
    <tableColumn id="18" xr3:uid="{00000000-0010-0000-0100-000012000000}" name="福井県"/>
    <tableColumn id="19" xr3:uid="{00000000-0010-0000-0100-000013000000}" name="山梨県"/>
    <tableColumn id="20" xr3:uid="{00000000-0010-0000-0100-000014000000}" name="長野県"/>
    <tableColumn id="21" xr3:uid="{00000000-0010-0000-0100-000015000000}" name="岐阜県"/>
    <tableColumn id="22" xr3:uid="{00000000-0010-0000-0100-000016000000}" name="静岡県"/>
    <tableColumn id="23" xr3:uid="{00000000-0010-0000-0100-000017000000}" name="愛知県"/>
    <tableColumn id="24" xr3:uid="{00000000-0010-0000-0100-000018000000}" name="三重県"/>
    <tableColumn id="25" xr3:uid="{00000000-0010-0000-0100-000019000000}" name="滋賀県"/>
    <tableColumn id="26" xr3:uid="{00000000-0010-0000-0100-00001A000000}" name="京都府"/>
    <tableColumn id="27" xr3:uid="{00000000-0010-0000-0100-00001B000000}" name="大阪府"/>
    <tableColumn id="28" xr3:uid="{00000000-0010-0000-0100-00001C000000}" name="兵庫県"/>
    <tableColumn id="29" xr3:uid="{00000000-0010-0000-0100-00001D000000}" name="奈良県"/>
    <tableColumn id="30" xr3:uid="{00000000-0010-0000-0100-00001E000000}" name="和歌山県"/>
    <tableColumn id="31" xr3:uid="{00000000-0010-0000-0100-00001F000000}" name="鳥取県"/>
    <tableColumn id="32" xr3:uid="{00000000-0010-0000-0100-000020000000}" name="島根県"/>
    <tableColumn id="33" xr3:uid="{00000000-0010-0000-0100-000021000000}" name="岡山県"/>
    <tableColumn id="34" xr3:uid="{00000000-0010-0000-0100-000022000000}" name="広島県"/>
    <tableColumn id="35" xr3:uid="{00000000-0010-0000-0100-000023000000}" name="山口県"/>
    <tableColumn id="36" xr3:uid="{00000000-0010-0000-0100-000024000000}" name="徳島県"/>
    <tableColumn id="37" xr3:uid="{00000000-0010-0000-0100-000025000000}" name="香川県"/>
    <tableColumn id="38" xr3:uid="{00000000-0010-0000-0100-000026000000}" name="愛媛県"/>
    <tableColumn id="39" xr3:uid="{00000000-0010-0000-0100-000027000000}" name="高知県"/>
    <tableColumn id="40" xr3:uid="{00000000-0010-0000-0100-000028000000}" name="福岡県"/>
    <tableColumn id="41" xr3:uid="{00000000-0010-0000-0100-000029000000}" name="佐賀県"/>
    <tableColumn id="42" xr3:uid="{00000000-0010-0000-0100-00002A000000}" name="長崎県"/>
    <tableColumn id="43" xr3:uid="{00000000-0010-0000-0100-00002B000000}" name="熊本県"/>
    <tableColumn id="44" xr3:uid="{00000000-0010-0000-0100-00002C000000}" name="大分県"/>
    <tableColumn id="45" xr3:uid="{00000000-0010-0000-0100-00002D000000}" name="宮崎県"/>
    <tableColumn id="46" xr3:uid="{00000000-0010-0000-0100-00002E000000}" name="鹿児島県"/>
    <tableColumn id="47" xr3:uid="{00000000-0010-0000-0100-00002F000000}" name="沖縄県"/>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AU20" totalsRowShown="0" headerRowDxfId="20" headerRowBorderDxfId="19" tableBorderDxfId="18">
  <autoFilter ref="A1:AU20" xr:uid="{00000000-0009-0000-0100-000001000000}"/>
  <tableColumns count="47">
    <tableColumn id="1" xr3:uid="{00000000-0010-0000-0000-000001000000}" name="北海道"/>
    <tableColumn id="2" xr3:uid="{00000000-0010-0000-0000-000002000000}" name="青森県"/>
    <tableColumn id="3" xr3:uid="{00000000-0010-0000-0000-000003000000}" name="岩手県"/>
    <tableColumn id="4" xr3:uid="{00000000-0010-0000-0000-000004000000}" name="宮城県"/>
    <tableColumn id="5" xr3:uid="{00000000-0010-0000-0000-000005000000}" name="秋田県"/>
    <tableColumn id="6" xr3:uid="{00000000-0010-0000-0000-000006000000}" name="山形県"/>
    <tableColumn id="7" xr3:uid="{00000000-0010-0000-0000-000007000000}" name="福島県"/>
    <tableColumn id="8" xr3:uid="{00000000-0010-0000-0000-000008000000}" name="茨城県"/>
    <tableColumn id="9" xr3:uid="{00000000-0010-0000-0000-000009000000}" name="栃木県"/>
    <tableColumn id="10" xr3:uid="{00000000-0010-0000-0000-00000A000000}" name="群馬県"/>
    <tableColumn id="11" xr3:uid="{00000000-0010-0000-0000-00000B000000}" name="埼玉県"/>
    <tableColumn id="12" xr3:uid="{00000000-0010-0000-0000-00000C000000}" name="千葉県"/>
    <tableColumn id="13" xr3:uid="{00000000-0010-0000-0000-00000D000000}" name="東京都" dataDxfId="17"/>
    <tableColumn id="14" xr3:uid="{00000000-0010-0000-0000-00000E000000}" name="神奈川県"/>
    <tableColumn id="15" xr3:uid="{00000000-0010-0000-0000-00000F000000}" name="新潟県"/>
    <tableColumn id="16" xr3:uid="{00000000-0010-0000-0000-000010000000}" name="富山県"/>
    <tableColumn id="17" xr3:uid="{00000000-0010-0000-0000-000011000000}" name="石川県"/>
    <tableColumn id="18" xr3:uid="{00000000-0010-0000-0000-000012000000}" name="福井県"/>
    <tableColumn id="19" xr3:uid="{00000000-0010-0000-0000-000013000000}" name="山梨県"/>
    <tableColumn id="20" xr3:uid="{00000000-0010-0000-0000-000014000000}" name="長野県"/>
    <tableColumn id="21" xr3:uid="{00000000-0010-0000-0000-000015000000}" name="岐阜県"/>
    <tableColumn id="22" xr3:uid="{00000000-0010-0000-0000-000016000000}" name="静岡県"/>
    <tableColumn id="23" xr3:uid="{00000000-0010-0000-0000-000017000000}" name="愛知県"/>
    <tableColumn id="24" xr3:uid="{00000000-0010-0000-0000-000018000000}" name="三重県"/>
    <tableColumn id="25" xr3:uid="{00000000-0010-0000-0000-000019000000}" name="滋賀県"/>
    <tableColumn id="26" xr3:uid="{00000000-0010-0000-0000-00001A000000}" name="京都府"/>
    <tableColumn id="27" xr3:uid="{00000000-0010-0000-0000-00001B000000}" name="大阪府"/>
    <tableColumn id="28" xr3:uid="{00000000-0010-0000-0000-00001C000000}" name="兵庫県"/>
    <tableColumn id="29" xr3:uid="{00000000-0010-0000-0000-00001D000000}" name="奈良県"/>
    <tableColumn id="30" xr3:uid="{00000000-0010-0000-0000-00001E000000}" name="和歌山県"/>
    <tableColumn id="31" xr3:uid="{00000000-0010-0000-0000-00001F000000}" name="鳥取県"/>
    <tableColumn id="32" xr3:uid="{00000000-0010-0000-0000-000020000000}" name="島根県"/>
    <tableColumn id="33" xr3:uid="{00000000-0010-0000-0000-000021000000}" name="岡山県"/>
    <tableColumn id="34" xr3:uid="{00000000-0010-0000-0000-000022000000}" name="広島県"/>
    <tableColumn id="35" xr3:uid="{00000000-0010-0000-0000-000023000000}" name="山口県"/>
    <tableColumn id="36" xr3:uid="{00000000-0010-0000-0000-000024000000}" name="徳島県"/>
    <tableColumn id="37" xr3:uid="{00000000-0010-0000-0000-000025000000}" name="香川県"/>
    <tableColumn id="38" xr3:uid="{00000000-0010-0000-0000-000026000000}" name="愛媛県"/>
    <tableColumn id="39" xr3:uid="{00000000-0010-0000-0000-000027000000}" name="高知県"/>
    <tableColumn id="40" xr3:uid="{00000000-0010-0000-0000-000028000000}" name="福岡県"/>
    <tableColumn id="41" xr3:uid="{00000000-0010-0000-0000-000029000000}" name="佐賀県"/>
    <tableColumn id="42" xr3:uid="{00000000-0010-0000-0000-00002A000000}" name="長崎県"/>
    <tableColumn id="43" xr3:uid="{00000000-0010-0000-0000-00002B000000}" name="熊本県"/>
    <tableColumn id="44" xr3:uid="{00000000-0010-0000-0000-00002C000000}" name="大分県"/>
    <tableColumn id="45" xr3:uid="{00000000-0010-0000-0000-00002D000000}" name="宮崎県"/>
    <tableColumn id="46" xr3:uid="{00000000-0010-0000-0000-00002E000000}" name="鹿児島県"/>
    <tableColumn id="47" xr3:uid="{00000000-0010-0000-0000-00002F000000}" name="沖縄県"/>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17" Type="http://schemas.openxmlformats.org/officeDocument/2006/relationships/hyperlink" Target="https://jsh.kgef.ac.jp/khs/" TargetMode="External"/><Relationship Id="rId21" Type="http://schemas.openxmlformats.org/officeDocument/2006/relationships/hyperlink" Target="https://meiho-beppu.jp/" TargetMode="External"/><Relationship Id="rId42" Type="http://schemas.openxmlformats.org/officeDocument/2006/relationships/hyperlink" Target="https://www.hitotsuba.ed.jp/" TargetMode="External"/><Relationship Id="rId63" Type="http://schemas.openxmlformats.org/officeDocument/2006/relationships/hyperlink" Target="https://www.eishin-hs.ed.jp/" TargetMode="External"/><Relationship Id="rId84" Type="http://schemas.openxmlformats.org/officeDocument/2006/relationships/hyperlink" Target="https://www.kaishi.ed.jp/" TargetMode="External"/><Relationship Id="rId138" Type="http://schemas.openxmlformats.org/officeDocument/2006/relationships/hyperlink" Target="http://www.miyama.ed.jp/" TargetMode="External"/><Relationship Id="rId107" Type="http://schemas.openxmlformats.org/officeDocument/2006/relationships/hyperlink" Target="https://www.sanko.ac.jp/asuka-kizuna/" TargetMode="External"/><Relationship Id="rId11" Type="http://schemas.openxmlformats.org/officeDocument/2006/relationships/hyperlink" Target="https://www.yurihamagakuen.ac.jp/" TargetMode="External"/><Relationship Id="rId32" Type="http://schemas.openxmlformats.org/officeDocument/2006/relationships/hyperlink" Target="https://kojokan.net/index.html" TargetMode="External"/><Relationship Id="rId53" Type="http://schemas.openxmlformats.org/officeDocument/2006/relationships/hyperlink" Target="https://www.yamanashi-eiwa.ac.jp/jsh/senior" TargetMode="External"/><Relationship Id="rId74" Type="http://schemas.openxmlformats.org/officeDocument/2006/relationships/hyperlink" Target="https://shohei.school/" TargetMode="External"/><Relationship Id="rId128" Type="http://schemas.openxmlformats.org/officeDocument/2006/relationships/hyperlink" Target="http://shizengakuen.ed.jp/" TargetMode="External"/><Relationship Id="rId149" Type="http://schemas.openxmlformats.org/officeDocument/2006/relationships/hyperlink" Target="https://inabagakuen.jp/" TargetMode="External"/><Relationship Id="rId5" Type="http://schemas.openxmlformats.org/officeDocument/2006/relationships/hyperlink" Target="https://www.shuoh.ed.jp/" TargetMode="External"/><Relationship Id="rId95" Type="http://schemas.openxmlformats.org/officeDocument/2006/relationships/hyperlink" Target="http://ichishigakuen.ed.jp/" TargetMode="External"/><Relationship Id="rId22" Type="http://schemas.openxmlformats.org/officeDocument/2006/relationships/hyperlink" Target="https://www.r-ac.jp/campus/osaka/" TargetMode="External"/><Relationship Id="rId27" Type="http://schemas.openxmlformats.org/officeDocument/2006/relationships/hyperlink" Target="http://www.shirafuji.ac.jp/shirafuji_t/" TargetMode="External"/><Relationship Id="rId43" Type="http://schemas.openxmlformats.org/officeDocument/2006/relationships/hyperlink" Target="https://www.ohzora.ac.jp/" TargetMode="External"/><Relationship Id="rId48" Type="http://schemas.openxmlformats.org/officeDocument/2006/relationships/hyperlink" Target="https://tsushin.sapporoseishu.ed.jp/" TargetMode="External"/><Relationship Id="rId64" Type="http://schemas.openxmlformats.org/officeDocument/2006/relationships/hyperlink" Target="https://reitoku.ed.jp/" TargetMode="External"/><Relationship Id="rId69" Type="http://schemas.openxmlformats.org/officeDocument/2006/relationships/hyperlink" Target="https://www.toogakuen.ac.jp/tusin_katei/" TargetMode="External"/><Relationship Id="rId113" Type="http://schemas.openxmlformats.org/officeDocument/2006/relationships/hyperlink" Target="https://kasumigaseki.ed.jp/" TargetMode="External"/><Relationship Id="rId118" Type="http://schemas.openxmlformats.org/officeDocument/2006/relationships/hyperlink" Target="https://chuo-kokusai.ac.jp/" TargetMode="External"/><Relationship Id="rId134" Type="http://schemas.openxmlformats.org/officeDocument/2006/relationships/hyperlink" Target="https://ryokuseiran.cfc.ac.jp/" TargetMode="External"/><Relationship Id="rId139" Type="http://schemas.openxmlformats.org/officeDocument/2006/relationships/hyperlink" Target="https://kyoto-kogakkan.mkg.ac.jp/" TargetMode="External"/><Relationship Id="rId80" Type="http://schemas.openxmlformats.org/officeDocument/2006/relationships/hyperlink" Target="http://www.seisin.ed.jp/" TargetMode="External"/><Relationship Id="rId85" Type="http://schemas.openxmlformats.org/officeDocument/2006/relationships/hyperlink" Target="https://keishin.ed.jp/tsushin/" TargetMode="External"/><Relationship Id="rId150" Type="http://schemas.openxmlformats.org/officeDocument/2006/relationships/hyperlink" Target="https://www.sanko.ac.jp/asuka-kibou/mito/" TargetMode="External"/><Relationship Id="rId12" Type="http://schemas.openxmlformats.org/officeDocument/2006/relationships/hyperlink" Target="https://www.kodaikoko.ed.jp/encourage/" TargetMode="External"/><Relationship Id="rId17" Type="http://schemas.openxmlformats.org/officeDocument/2006/relationships/hyperlink" Target="https://www.taiheiyo.ed.jp/" TargetMode="External"/><Relationship Id="rId33" Type="http://schemas.openxmlformats.org/officeDocument/2006/relationships/hyperlink" Target="https://www.r2hs.jp/" TargetMode="External"/><Relationship Id="rId38" Type="http://schemas.openxmlformats.org/officeDocument/2006/relationships/hyperlink" Target="https://www.taiken.ac.jp/gakuin/" TargetMode="External"/><Relationship Id="rId59" Type="http://schemas.openxmlformats.org/officeDocument/2006/relationships/hyperlink" Target="https://matsuyama.ac.jp/matsue/" TargetMode="External"/><Relationship Id="rId103" Type="http://schemas.openxmlformats.org/officeDocument/2006/relationships/hyperlink" Target="https://www.kyokei.ac.jp/" TargetMode="External"/><Relationship Id="rId108" Type="http://schemas.openxmlformats.org/officeDocument/2006/relationships/hyperlink" Target="https://www.seikogakuin.jp/" TargetMode="External"/><Relationship Id="rId124" Type="http://schemas.openxmlformats.org/officeDocument/2006/relationships/hyperlink" Target="https://www.risshisha.ed.jp/" TargetMode="External"/><Relationship Id="rId129" Type="http://schemas.openxmlformats.org/officeDocument/2006/relationships/hyperlink" Target="http://donguri-gakuen.jp/old/hsc/" TargetMode="External"/><Relationship Id="rId54" Type="http://schemas.openxmlformats.org/officeDocument/2006/relationships/hyperlink" Target="https://www.nagano-nichidai.ed.jp/" TargetMode="External"/><Relationship Id="rId70" Type="http://schemas.openxmlformats.org/officeDocument/2006/relationships/hyperlink" Target="https://www.ichinoseki-gakuin.jp/" TargetMode="External"/><Relationship Id="rId75" Type="http://schemas.openxmlformats.org/officeDocument/2006/relationships/hyperlink" Target="http://www.abnet.or.jp/tusin-shoshi/" TargetMode="External"/><Relationship Id="rId91" Type="http://schemas.openxmlformats.org/officeDocument/2006/relationships/hyperlink" Target="https://www.asu-mikawa-tani.jp/" TargetMode="External"/><Relationship Id="rId96" Type="http://schemas.openxmlformats.org/officeDocument/2006/relationships/hyperlink" Target="https://www.ayaha.ed.jp/" TargetMode="External"/><Relationship Id="rId140" Type="http://schemas.openxmlformats.org/officeDocument/2006/relationships/hyperlink" Target="https://www.kyoei.ed.jp/" TargetMode="External"/><Relationship Id="rId145" Type="http://schemas.openxmlformats.org/officeDocument/2006/relationships/hyperlink" Target="https://hiryu.ed.jp/" TargetMode="External"/><Relationship Id="rId1" Type="http://schemas.openxmlformats.org/officeDocument/2006/relationships/hyperlink" Target="https://www.wao.ed.jp/" TargetMode="External"/><Relationship Id="rId6" Type="http://schemas.openxmlformats.org/officeDocument/2006/relationships/hyperlink" Target="https://www.kozu-gakuen.ed.jp/" TargetMode="External"/><Relationship Id="rId23" Type="http://schemas.openxmlformats.org/officeDocument/2006/relationships/hyperlink" Target="https://www.daiichigakuin.ed.jp/" TargetMode="External"/><Relationship Id="rId28" Type="http://schemas.openxmlformats.org/officeDocument/2006/relationships/hyperlink" Target="https://www.kansaiarts.ac.jp/" TargetMode="External"/><Relationship Id="rId49" Type="http://schemas.openxmlformats.org/officeDocument/2006/relationships/hyperlink" Target="https://cor.seizan.ed.jp/" TargetMode="External"/><Relationship Id="rId114" Type="http://schemas.openxmlformats.org/officeDocument/2006/relationships/hyperlink" Target="http://www.sgh.ed.jp/" TargetMode="External"/><Relationship Id="rId119" Type="http://schemas.openxmlformats.org/officeDocument/2006/relationships/hyperlink" Target="https://cyber.meisei-hs.ac.jp/" TargetMode="External"/><Relationship Id="rId44" Type="http://schemas.openxmlformats.org/officeDocument/2006/relationships/hyperlink" Target="https://www.yashima.ac.jp/okinawa/" TargetMode="External"/><Relationship Id="rId60" Type="http://schemas.openxmlformats.org/officeDocument/2006/relationships/hyperlink" Target="https://nnn.ed.jp/" TargetMode="External"/><Relationship Id="rId65" Type="http://schemas.openxmlformats.org/officeDocument/2006/relationships/hyperlink" Target="https://www.kirari-highschool.jp/" TargetMode="External"/><Relationship Id="rId81" Type="http://schemas.openxmlformats.org/officeDocument/2006/relationships/hyperlink" Target="http://www.shuei.ed.jp/" TargetMode="External"/><Relationship Id="rId86" Type="http://schemas.openxmlformats.org/officeDocument/2006/relationships/hyperlink" Target="https://www.terra.ed.jp/" TargetMode="External"/><Relationship Id="rId130" Type="http://schemas.openxmlformats.org/officeDocument/2006/relationships/hyperlink" Target="https://earth.ac.jp/" TargetMode="External"/><Relationship Id="rId135" Type="http://schemas.openxmlformats.org/officeDocument/2006/relationships/hyperlink" Target="http://www.chukyo-ch.ed.jp/" TargetMode="External"/><Relationship Id="rId151" Type="http://schemas.openxmlformats.org/officeDocument/2006/relationships/hyperlink" Target="https://nagomi.shizugaku.jp/" TargetMode="External"/><Relationship Id="rId13" Type="http://schemas.openxmlformats.org/officeDocument/2006/relationships/hyperlink" Target="https://www.seiko-h.ed.jp/tusin2/" TargetMode="External"/><Relationship Id="rId18" Type="http://schemas.openxmlformats.org/officeDocument/2006/relationships/hyperlink" Target="https://keitoku.ed.jp/" TargetMode="External"/><Relationship Id="rId39" Type="http://schemas.openxmlformats.org/officeDocument/2006/relationships/hyperlink" Target="https://correspondence.imabariseika.ac.jp/" TargetMode="External"/><Relationship Id="rId109" Type="http://schemas.openxmlformats.org/officeDocument/2006/relationships/hyperlink" Target="https://www.r-ac.jp/" TargetMode="External"/><Relationship Id="rId34" Type="http://schemas.openxmlformats.org/officeDocument/2006/relationships/hyperlink" Target="https://www.jghs.ed.jp/" TargetMode="External"/><Relationship Id="rId50" Type="http://schemas.openxmlformats.org/officeDocument/2006/relationships/hyperlink" Target="https://managara.nsf-h.ed.jp/" TargetMode="External"/><Relationship Id="rId55" Type="http://schemas.openxmlformats.org/officeDocument/2006/relationships/hyperlink" Target="https://chukyo-can.jp/" TargetMode="External"/><Relationship Id="rId76" Type="http://schemas.openxmlformats.org/officeDocument/2006/relationships/hyperlink" Target="https://mitoheisei.ac.jp/" TargetMode="External"/><Relationship Id="rId97" Type="http://schemas.openxmlformats.org/officeDocument/2006/relationships/hyperlink" Target="https://www.sigakukan.ed.jp/" TargetMode="External"/><Relationship Id="rId104" Type="http://schemas.openxmlformats.org/officeDocument/2006/relationships/hyperlink" Target="http://www.yamada-tsushin.jp/" TargetMode="External"/><Relationship Id="rId120" Type="http://schemas.openxmlformats.org/officeDocument/2006/relationships/hyperlink" Target="https://keiai8.ed.jp/tsushin" TargetMode="External"/><Relationship Id="rId125" Type="http://schemas.openxmlformats.org/officeDocument/2006/relationships/hyperlink" Target="https://aoike.ac.jp/highschool/" TargetMode="External"/><Relationship Id="rId141" Type="http://schemas.openxmlformats.org/officeDocument/2006/relationships/hyperlink" Target="https://mizuho-msc.com/" TargetMode="External"/><Relationship Id="rId146" Type="http://schemas.openxmlformats.org/officeDocument/2006/relationships/hyperlink" Target="https://www.shinjou.jp/" TargetMode="External"/><Relationship Id="rId7" Type="http://schemas.openxmlformats.org/officeDocument/2006/relationships/hyperlink" Target="https://kenmei.jp/correspondencecourse/" TargetMode="External"/><Relationship Id="rId71" Type="http://schemas.openxmlformats.org/officeDocument/2006/relationships/hyperlink" Target="https://www.chuo-tan-e.jp/" TargetMode="External"/><Relationship Id="rId92" Type="http://schemas.openxmlformats.org/officeDocument/2006/relationships/hyperlink" Target="http://kikutake.ac.jp/kikukatani/" TargetMode="External"/><Relationship Id="rId2" Type="http://schemas.openxmlformats.org/officeDocument/2006/relationships/hyperlink" Target="https://nnn.ed.jp/" TargetMode="External"/><Relationship Id="rId29" Type="http://schemas.openxmlformats.org/officeDocument/2006/relationships/hyperlink" Target="https://www.koyasan-h.ed.jp/" TargetMode="External"/><Relationship Id="rId24" Type="http://schemas.openxmlformats.org/officeDocument/2006/relationships/hyperlink" Target="https://www.aie.ed.jp/" TargetMode="External"/><Relationship Id="rId40" Type="http://schemas.openxmlformats.org/officeDocument/2006/relationships/hyperlink" Target="https://mirai-hs.kawahara.ac.jp/" TargetMode="External"/><Relationship Id="rId45" Type="http://schemas.openxmlformats.org/officeDocument/2006/relationships/hyperlink" Target="https://www.eiko-dch.ac.jp/top.html" TargetMode="External"/><Relationship Id="rId66" Type="http://schemas.openxmlformats.org/officeDocument/2006/relationships/hyperlink" Target="https://www.ikegamigakuin.ed.jp/" TargetMode="External"/><Relationship Id="rId87" Type="http://schemas.openxmlformats.org/officeDocument/2006/relationships/hyperlink" Target="https://i-joshi.com/" TargetMode="External"/><Relationship Id="rId110" Type="http://schemas.openxmlformats.org/officeDocument/2006/relationships/hyperlink" Target="https://www.daiichigakuin.ed.jp/" TargetMode="External"/><Relationship Id="rId115" Type="http://schemas.openxmlformats.org/officeDocument/2006/relationships/hyperlink" Target="https://ohkawa.ed.jp/" TargetMode="External"/><Relationship Id="rId131" Type="http://schemas.openxmlformats.org/officeDocument/2006/relationships/hyperlink" Target="https://matsukoku-tsushin.com/" TargetMode="External"/><Relationship Id="rId136" Type="http://schemas.openxmlformats.org/officeDocument/2006/relationships/hyperlink" Target="http://mietokufu.ed.jp/" TargetMode="External"/><Relationship Id="rId61" Type="http://schemas.openxmlformats.org/officeDocument/2006/relationships/hyperlink" Target="https://www.yumeiku.wasegaku.ac.jp/" TargetMode="External"/><Relationship Id="rId82" Type="http://schemas.openxmlformats.org/officeDocument/2006/relationships/hyperlink" Target="https://www.suzukigakuen.ac.jp/chuo/" TargetMode="External"/><Relationship Id="rId152" Type="http://schemas.openxmlformats.org/officeDocument/2006/relationships/hyperlink" Target="https://www.kyoto-nagaodani.ed.jp/" TargetMode="External"/><Relationship Id="rId19" Type="http://schemas.openxmlformats.org/officeDocument/2006/relationships/hyperlink" Target="http://funai.ed.jp/funaihs/" TargetMode="External"/><Relationship Id="rId14" Type="http://schemas.openxmlformats.org/officeDocument/2006/relationships/hyperlink" Target="https://nagato.ac.jp/" TargetMode="External"/><Relationship Id="rId30" Type="http://schemas.openxmlformats.org/officeDocument/2006/relationships/hyperlink" Target="https://keifu.ac.jp/" TargetMode="External"/><Relationship Id="rId35" Type="http://schemas.openxmlformats.org/officeDocument/2006/relationships/hyperlink" Target="https://www.sho-in.ed.jp/" TargetMode="External"/><Relationship Id="rId56" Type="http://schemas.openxmlformats.org/officeDocument/2006/relationships/hyperlink" Target="https://maryknoll.ed.jp/lp/" TargetMode="External"/><Relationship Id="rId77" Type="http://schemas.openxmlformats.org/officeDocument/2006/relationships/hyperlink" Target="http://www.meishu.ac.jp/tsushin/" TargetMode="External"/><Relationship Id="rId100" Type="http://schemas.openxmlformats.org/officeDocument/2006/relationships/hyperlink" Target="https://www.san-ai.ed.jp/" TargetMode="External"/><Relationship Id="rId105" Type="http://schemas.openxmlformats.org/officeDocument/2006/relationships/hyperlink" Target="https://www.sendaiikuei.ed.jp/ilc/" TargetMode="External"/><Relationship Id="rId126" Type="http://schemas.openxmlformats.org/officeDocument/2006/relationships/hyperlink" Target="https://www.sundai-kofu.ed.jp/corr/" TargetMode="External"/><Relationship Id="rId147" Type="http://schemas.openxmlformats.org/officeDocument/2006/relationships/hyperlink" Target="https://www.yanagawa.ed.jp/" TargetMode="External"/><Relationship Id="rId8" Type="http://schemas.openxmlformats.org/officeDocument/2006/relationships/hyperlink" Target="https://www.okazakitoho.ed.jp/" TargetMode="External"/><Relationship Id="rId51" Type="http://schemas.openxmlformats.org/officeDocument/2006/relationships/hyperlink" Target="http://www.seibou.ac.jp/" TargetMode="External"/><Relationship Id="rId72" Type="http://schemas.openxmlformats.org/officeDocument/2006/relationships/hyperlink" Target="http://www.akitashuei.net/" TargetMode="External"/><Relationship Id="rId93" Type="http://schemas.openxmlformats.org/officeDocument/2006/relationships/hyperlink" Target="http://asu-tchs.jp/" TargetMode="External"/><Relationship Id="rId98" Type="http://schemas.openxmlformats.org/officeDocument/2006/relationships/hyperlink" Target="https://www.kyoto-econ.ac.jp/seisho/" TargetMode="External"/><Relationship Id="rId121" Type="http://schemas.openxmlformats.org/officeDocument/2006/relationships/hyperlink" Target="http://www.kitatoshima.ed.jp/" TargetMode="External"/><Relationship Id="rId142" Type="http://schemas.openxmlformats.org/officeDocument/2006/relationships/hyperlink" Target="https://www.kodai2-h.ed.jp/" TargetMode="External"/><Relationship Id="rId3" Type="http://schemas.openxmlformats.org/officeDocument/2006/relationships/hyperlink" Target="https://www.tohrinkan.com/" TargetMode="External"/><Relationship Id="rId25" Type="http://schemas.openxmlformats.org/officeDocument/2006/relationships/hyperlink" Target="https://www.nkg-h.ed.jp/" TargetMode="External"/><Relationship Id="rId46" Type="http://schemas.openxmlformats.org/officeDocument/2006/relationships/hyperlink" Target="https://koutoku.ac.jp/kinkiosaka/" TargetMode="External"/><Relationship Id="rId67" Type="http://schemas.openxmlformats.org/officeDocument/2006/relationships/hyperlink" Target="https://www.r-futaba.ed.jp/" TargetMode="External"/><Relationship Id="rId116" Type="http://schemas.openxmlformats.org/officeDocument/2006/relationships/hyperlink" Target="https://shigakukai.ed.jp/" TargetMode="External"/><Relationship Id="rId137" Type="http://schemas.openxmlformats.org/officeDocument/2006/relationships/hyperlink" Target="https://shs.kyoto-art.ac.jp/" TargetMode="External"/><Relationship Id="rId20" Type="http://schemas.openxmlformats.org/officeDocument/2006/relationships/hyperlink" Target="http://tohin.ac.jp/" TargetMode="External"/><Relationship Id="rId41" Type="http://schemas.openxmlformats.org/officeDocument/2006/relationships/hyperlink" Target="https://www.k-seiryo.jp/" TargetMode="External"/><Relationship Id="rId62" Type="http://schemas.openxmlformats.org/officeDocument/2006/relationships/hyperlink" Target="https://www.naganogakuen.ac.jp/" TargetMode="External"/><Relationship Id="rId83" Type="http://schemas.openxmlformats.org/officeDocument/2006/relationships/hyperlink" Target="https://soushin.ed.jp/" TargetMode="External"/><Relationship Id="rId88" Type="http://schemas.openxmlformats.org/officeDocument/2006/relationships/hyperlink" Target="https://gifu-kokusai.denpa.jp/" TargetMode="External"/><Relationship Id="rId111" Type="http://schemas.openxmlformats.org/officeDocument/2006/relationships/hyperlink" Target="https://shoyo-net.org/" TargetMode="External"/><Relationship Id="rId132" Type="http://schemas.openxmlformats.org/officeDocument/2006/relationships/hyperlink" Target="https://www.code.ac.jp/" TargetMode="External"/><Relationship Id="rId153" Type="http://schemas.openxmlformats.org/officeDocument/2006/relationships/hyperlink" Target="https://www.kyoto-nagaodani.ed.jp/" TargetMode="External"/><Relationship Id="rId15" Type="http://schemas.openxmlformats.org/officeDocument/2006/relationships/hyperlink" Target="https://www.mine-c.ed.jp/" TargetMode="External"/><Relationship Id="rId36" Type="http://schemas.openxmlformats.org/officeDocument/2006/relationships/hyperlink" Target="https://www.ta-chuo.ed.jp/tsuushin/" TargetMode="External"/><Relationship Id="rId57" Type="http://schemas.openxmlformats.org/officeDocument/2006/relationships/hyperlink" Target="https://www.n-nanzan.ed.jp/" TargetMode="External"/><Relationship Id="rId106" Type="http://schemas.openxmlformats.org/officeDocument/2006/relationships/hyperlink" Target="https://enc.sendaishirayuri.net/" TargetMode="External"/><Relationship Id="rId127" Type="http://schemas.openxmlformats.org/officeDocument/2006/relationships/hyperlink" Target="http://seika.ito-gakuen.ed.jp/" TargetMode="External"/><Relationship Id="rId10" Type="http://schemas.openxmlformats.org/officeDocument/2006/relationships/hyperlink" Target="https://tg-group.ac.jp/tgkoko/i/ipc/" TargetMode="External"/><Relationship Id="rId31" Type="http://schemas.openxmlformats.org/officeDocument/2006/relationships/hyperlink" Target="https://meisei-ship.com/" TargetMode="External"/><Relationship Id="rId52" Type="http://schemas.openxmlformats.org/officeDocument/2006/relationships/hyperlink" Target="https://www.yghs.ed.jp/yghs_dl/" TargetMode="External"/><Relationship Id="rId73" Type="http://schemas.openxmlformats.org/officeDocument/2006/relationships/hyperlink" Target="http://www.wajun-honbu.ac.jp/wajunkan/" TargetMode="External"/><Relationship Id="rId78" Type="http://schemas.openxmlformats.org/officeDocument/2006/relationships/hyperlink" Target="https://www.kaichigakuen.ed.jp/tsushin/" TargetMode="External"/><Relationship Id="rId94" Type="http://schemas.openxmlformats.org/officeDocument/2006/relationships/hyperlink" Target="https://www.ohashigh.ed.jp/" TargetMode="External"/><Relationship Id="rId99" Type="http://schemas.openxmlformats.org/officeDocument/2006/relationships/hyperlink" Target="https://kyotonishiyama.ed.jp/tsushin/" TargetMode="External"/><Relationship Id="rId101" Type="http://schemas.openxmlformats.org/officeDocument/2006/relationships/hyperlink" Target="https://seisa.ed.jp/" TargetMode="External"/><Relationship Id="rId122" Type="http://schemas.openxmlformats.org/officeDocument/2006/relationships/hyperlink" Target="https://ohs.o-hara.ac.jp/" TargetMode="External"/><Relationship Id="rId143" Type="http://schemas.openxmlformats.org/officeDocument/2006/relationships/hyperlink" Target="https://www.toryo.ed.jp/" TargetMode="External"/><Relationship Id="rId148" Type="http://schemas.openxmlformats.org/officeDocument/2006/relationships/hyperlink" Target="https://www.kurume-shinai.ac.jp/j-h/" TargetMode="External"/><Relationship Id="rId4" Type="http://schemas.openxmlformats.org/officeDocument/2006/relationships/hyperlink" Target="https://tkf.ed.jp/" TargetMode="External"/><Relationship Id="rId9" Type="http://schemas.openxmlformats.org/officeDocument/2006/relationships/hyperlink" Target="https://www.eifu.ed.jp/" TargetMode="External"/><Relationship Id="rId26" Type="http://schemas.openxmlformats.org/officeDocument/2006/relationships/hyperlink" Target="https://www.sanko.ac.jp/asuka-mirai/" TargetMode="External"/><Relationship Id="rId47" Type="http://schemas.openxmlformats.org/officeDocument/2006/relationships/hyperlink" Target="https://fukugei.kyokei.ac.jp/" TargetMode="External"/><Relationship Id="rId68" Type="http://schemas.openxmlformats.org/officeDocument/2006/relationships/hyperlink" Target="https://51corr.ed.jp/" TargetMode="External"/><Relationship Id="rId89" Type="http://schemas.openxmlformats.org/officeDocument/2006/relationships/hyperlink" Target="https://hope.sc/" TargetMode="External"/><Relationship Id="rId112" Type="http://schemas.openxmlformats.org/officeDocument/2006/relationships/hyperlink" Target="http://sougakusha.ed.jp/" TargetMode="External"/><Relationship Id="rId133" Type="http://schemas.openxmlformats.org/officeDocument/2006/relationships/hyperlink" Target="https://id.ikubunkan.ed.jp/" TargetMode="External"/><Relationship Id="rId154" Type="http://schemas.openxmlformats.org/officeDocument/2006/relationships/printerSettings" Target="../printerSettings/printerSettings3.bin"/><Relationship Id="rId16" Type="http://schemas.openxmlformats.org/officeDocument/2006/relationships/hyperlink" Target="https://seiei.ac.jp/" TargetMode="External"/><Relationship Id="rId37" Type="http://schemas.openxmlformats.org/officeDocument/2006/relationships/hyperlink" Target="https://www.rita.ed.jp/" TargetMode="External"/><Relationship Id="rId58" Type="http://schemas.openxmlformats.org/officeDocument/2006/relationships/hyperlink" Target="https://sites.google.com/mimasaka.ed.jp/tuushin/" TargetMode="External"/><Relationship Id="rId79" Type="http://schemas.openxmlformats.org/officeDocument/2006/relationships/hyperlink" Target="http://nakayama-gakuen.ac.jp/ngh/" TargetMode="External"/><Relationship Id="rId102" Type="http://schemas.openxmlformats.org/officeDocument/2006/relationships/hyperlink" Target="http://www.sapporo-jg.com/sanwa/" TargetMode="External"/><Relationship Id="rId123" Type="http://schemas.openxmlformats.org/officeDocument/2006/relationships/hyperlink" Target="http://www.st-paul.ed.jp/" TargetMode="External"/><Relationship Id="rId144" Type="http://schemas.openxmlformats.org/officeDocument/2006/relationships/hyperlink" Target="https://www.n-chuo.ac.jp/" TargetMode="External"/><Relationship Id="rId90" Type="http://schemas.openxmlformats.org/officeDocument/2006/relationships/hyperlink" Target="https://seiryo.hirano.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5"/>
  <sheetViews>
    <sheetView showGridLines="0" showRowColHeaders="0" tabSelected="1" zoomScaleNormal="100" zoomScaleSheetLayoutView="100" workbookViewId="0">
      <selection activeCell="G5" sqref="G5:N6"/>
    </sheetView>
  </sheetViews>
  <sheetFormatPr defaultColWidth="8.75" defaultRowHeight="18" x14ac:dyDescent="0.4"/>
  <cols>
    <col min="1" max="3" width="3.125" style="1" customWidth="1"/>
    <col min="4" max="14" width="3.125" style="2" customWidth="1"/>
    <col min="15" max="34" width="3.125" style="1" customWidth="1"/>
    <col min="35" max="35" width="8.375" style="136" customWidth="1"/>
    <col min="36" max="41" width="8.375" style="1" customWidth="1"/>
    <col min="42" max="16384" width="8.75" style="1"/>
  </cols>
  <sheetData>
    <row r="1" spans="1:43" ht="9" customHeight="1" x14ac:dyDescent="0.4">
      <c r="A1" s="10"/>
      <c r="B1" s="10"/>
      <c r="C1" s="10"/>
      <c r="D1" s="11"/>
      <c r="E1" s="11"/>
      <c r="F1" s="11"/>
      <c r="G1" s="11"/>
      <c r="H1" s="11"/>
      <c r="I1" s="11"/>
      <c r="J1" s="11"/>
      <c r="K1" s="11"/>
      <c r="L1" s="11"/>
      <c r="M1" s="11"/>
      <c r="N1" s="11"/>
      <c r="O1" s="10"/>
      <c r="P1" s="10"/>
      <c r="Q1" s="10"/>
      <c r="R1" s="10"/>
      <c r="S1" s="10"/>
      <c r="T1" s="10"/>
      <c r="U1" s="10"/>
      <c r="V1" s="10"/>
      <c r="W1" s="10"/>
      <c r="X1" s="10"/>
      <c r="Y1" s="10"/>
      <c r="Z1" s="10"/>
      <c r="AA1" s="10"/>
      <c r="AB1" s="10"/>
      <c r="AC1" s="10"/>
      <c r="AD1" s="10"/>
      <c r="AE1" s="10"/>
      <c r="AF1" s="10"/>
      <c r="AG1" s="10"/>
      <c r="AH1" s="10"/>
    </row>
    <row r="2" spans="1:43" ht="15" customHeight="1" x14ac:dyDescent="0.4">
      <c r="A2" s="77" t="s">
        <v>1421</v>
      </c>
      <c r="B2" s="14"/>
      <c r="C2" s="14"/>
      <c r="D2" s="14"/>
      <c r="E2" s="14"/>
      <c r="F2" s="14"/>
      <c r="G2" s="14"/>
      <c r="H2" s="14"/>
      <c r="I2" s="14"/>
      <c r="J2" s="14"/>
      <c r="K2" s="14"/>
      <c r="L2" s="14"/>
      <c r="M2" s="14"/>
      <c r="N2" s="14"/>
      <c r="O2" s="14"/>
      <c r="P2" s="14"/>
      <c r="Q2" s="77"/>
      <c r="R2" s="14"/>
      <c r="S2" s="14"/>
      <c r="T2" s="14"/>
      <c r="U2" s="14"/>
      <c r="V2" s="14"/>
      <c r="W2" s="14"/>
      <c r="X2" s="14"/>
      <c r="Y2" s="14"/>
      <c r="Z2" s="14"/>
      <c r="AA2" s="14"/>
      <c r="AB2" s="14"/>
      <c r="AC2" s="14"/>
      <c r="AD2" s="14"/>
      <c r="AE2" s="14"/>
      <c r="AF2" s="14"/>
      <c r="AG2" s="14"/>
      <c r="AH2" s="14"/>
      <c r="AI2" s="148" t="s">
        <v>609</v>
      </c>
      <c r="AJ2" s="149"/>
      <c r="AK2" s="149"/>
      <c r="AL2" s="149"/>
    </row>
    <row r="3" spans="1:43" ht="9" customHeight="1" x14ac:dyDescent="0.4">
      <c r="A3" s="10"/>
      <c r="B3" s="10"/>
      <c r="C3" s="10"/>
      <c r="D3" s="11"/>
      <c r="E3" s="11"/>
      <c r="F3" s="11"/>
      <c r="G3" s="11"/>
      <c r="H3" s="11"/>
      <c r="I3" s="11"/>
      <c r="J3" s="11"/>
      <c r="K3" s="11"/>
      <c r="L3" s="11"/>
      <c r="M3" s="11"/>
      <c r="N3" s="11"/>
      <c r="O3" s="10"/>
      <c r="P3" s="10"/>
      <c r="Q3" s="47"/>
      <c r="R3" s="10"/>
      <c r="S3" s="10"/>
      <c r="T3" s="10"/>
      <c r="U3" s="10"/>
      <c r="V3" s="10"/>
      <c r="W3" s="10"/>
      <c r="X3" s="10"/>
      <c r="Y3" s="10"/>
      <c r="Z3" s="10"/>
      <c r="AA3" s="10"/>
      <c r="AB3" s="10"/>
      <c r="AC3" s="10"/>
      <c r="AD3" s="10"/>
      <c r="AE3" s="10"/>
      <c r="AF3" s="10"/>
      <c r="AG3" s="10"/>
      <c r="AH3" s="10"/>
    </row>
    <row r="4" spans="1:43" ht="15" customHeight="1" thickBot="1" x14ac:dyDescent="0.45">
      <c r="A4" s="10"/>
      <c r="B4" s="10"/>
      <c r="C4" s="73" t="s">
        <v>617</v>
      </c>
      <c r="D4" s="11"/>
      <c r="E4" s="11"/>
      <c r="F4" s="11"/>
      <c r="G4" s="11"/>
      <c r="H4" s="11"/>
      <c r="I4" s="11"/>
      <c r="J4" s="11"/>
      <c r="K4" s="11"/>
      <c r="L4" s="11"/>
      <c r="M4" s="11"/>
      <c r="N4" s="11"/>
      <c r="O4" s="10"/>
      <c r="P4" s="10"/>
      <c r="Q4" s="10"/>
      <c r="R4" s="10"/>
      <c r="S4" s="10"/>
      <c r="T4" s="10"/>
      <c r="U4" s="10"/>
      <c r="V4" s="10"/>
      <c r="W4" s="10"/>
      <c r="X4" s="10"/>
      <c r="Y4" s="10"/>
      <c r="Z4" s="10"/>
      <c r="AA4" s="10"/>
      <c r="AB4" s="10"/>
      <c r="AC4" s="10"/>
      <c r="AD4" s="10"/>
      <c r="AE4" s="10"/>
      <c r="AF4" s="10"/>
      <c r="AG4" s="10"/>
      <c r="AH4" s="10"/>
    </row>
    <row r="5" spans="1:43" ht="13.9" customHeight="1" x14ac:dyDescent="0.4">
      <c r="A5" s="10"/>
      <c r="B5" s="10"/>
      <c r="C5" s="448" t="s">
        <v>28</v>
      </c>
      <c r="D5" s="449"/>
      <c r="E5" s="449"/>
      <c r="F5" s="450"/>
      <c r="G5" s="454"/>
      <c r="H5" s="455"/>
      <c r="I5" s="455"/>
      <c r="J5" s="455"/>
      <c r="K5" s="455"/>
      <c r="L5" s="455"/>
      <c r="M5" s="455"/>
      <c r="N5" s="456"/>
      <c r="O5" s="448" t="s">
        <v>26</v>
      </c>
      <c r="P5" s="449"/>
      <c r="Q5" s="449"/>
      <c r="R5" s="450"/>
      <c r="S5" s="454"/>
      <c r="T5" s="455"/>
      <c r="U5" s="455"/>
      <c r="V5" s="455"/>
      <c r="W5" s="455"/>
      <c r="X5" s="455"/>
      <c r="Y5" s="455"/>
      <c r="Z5" s="455"/>
      <c r="AA5" s="455"/>
      <c r="AB5" s="455"/>
      <c r="AC5" s="455"/>
      <c r="AD5" s="455"/>
      <c r="AE5" s="455"/>
      <c r="AF5" s="456"/>
      <c r="AG5" s="10"/>
      <c r="AH5" s="10"/>
      <c r="AI5" s="150" t="str">
        <f>IF(G5="","←所在地をリストから選択してください。所在地を選択すると法人名の入力欄が白くなります。",IF(S5="","←法人名をリストから選択してください。直接入力も可。",""))</f>
        <v>←所在地をリストから選択してください。所在地を選択すると法人名の入力欄が白くなります。</v>
      </c>
      <c r="AJ5" s="150"/>
      <c r="AK5" s="150"/>
      <c r="AL5" s="150"/>
      <c r="AM5" s="150"/>
      <c r="AN5" s="150"/>
      <c r="AO5" s="150"/>
      <c r="AP5" s="150"/>
      <c r="AQ5" s="150"/>
    </row>
    <row r="6" spans="1:43" ht="24" customHeight="1" thickBot="1" x14ac:dyDescent="0.45">
      <c r="A6" s="10"/>
      <c r="B6" s="10"/>
      <c r="C6" s="451"/>
      <c r="D6" s="452"/>
      <c r="E6" s="452"/>
      <c r="F6" s="453"/>
      <c r="G6" s="457"/>
      <c r="H6" s="458"/>
      <c r="I6" s="458"/>
      <c r="J6" s="458"/>
      <c r="K6" s="458"/>
      <c r="L6" s="458"/>
      <c r="M6" s="458"/>
      <c r="N6" s="459"/>
      <c r="O6" s="451"/>
      <c r="P6" s="452"/>
      <c r="Q6" s="452"/>
      <c r="R6" s="453"/>
      <c r="S6" s="457"/>
      <c r="T6" s="458"/>
      <c r="U6" s="458"/>
      <c r="V6" s="458"/>
      <c r="W6" s="458"/>
      <c r="X6" s="458"/>
      <c r="Y6" s="458"/>
      <c r="Z6" s="458"/>
      <c r="AA6" s="458"/>
      <c r="AB6" s="458"/>
      <c r="AC6" s="458"/>
      <c r="AD6" s="458"/>
      <c r="AE6" s="458"/>
      <c r="AF6" s="459"/>
      <c r="AG6" s="10"/>
      <c r="AH6" s="10"/>
      <c r="AI6" s="150"/>
      <c r="AJ6" s="150"/>
      <c r="AK6" s="150"/>
      <c r="AL6" s="150"/>
      <c r="AM6" s="150"/>
      <c r="AN6" s="150"/>
      <c r="AO6" s="150"/>
      <c r="AP6" s="150"/>
      <c r="AQ6" s="150"/>
    </row>
    <row r="7" spans="1:43" ht="13.9" customHeight="1" x14ac:dyDescent="0.4">
      <c r="A7" s="10"/>
      <c r="B7" s="10"/>
      <c r="C7" s="448" t="s">
        <v>25</v>
      </c>
      <c r="D7" s="463"/>
      <c r="E7" s="463"/>
      <c r="F7" s="464"/>
      <c r="G7" s="468" t="s">
        <v>1689</v>
      </c>
      <c r="H7" s="469"/>
      <c r="I7" s="469"/>
      <c r="J7" s="469"/>
      <c r="K7" s="469"/>
      <c r="L7" s="469"/>
      <c r="M7" s="469"/>
      <c r="N7" s="472"/>
      <c r="O7" s="448" t="s">
        <v>27</v>
      </c>
      <c r="P7" s="449"/>
      <c r="Q7" s="449"/>
      <c r="R7" s="450"/>
      <c r="S7" s="454"/>
      <c r="T7" s="455"/>
      <c r="U7" s="455"/>
      <c r="V7" s="455"/>
      <c r="W7" s="455"/>
      <c r="X7" s="455"/>
      <c r="Y7" s="455"/>
      <c r="Z7" s="455"/>
      <c r="AA7" s="455"/>
      <c r="AB7" s="455"/>
      <c r="AC7" s="455"/>
      <c r="AD7" s="455"/>
      <c r="AE7" s="455"/>
      <c r="AF7" s="456"/>
      <c r="AG7" s="10"/>
      <c r="AH7" s="10"/>
      <c r="AI7" s="150" t="str">
        <f>IF(G5="","←所在地をリストから選択してください。所在地を選択すると学校名の入力欄が白くなります。",IF(S7="","←学校名をリストから選択してください。直接入力も可。",""))</f>
        <v>←所在地をリストから選択してください。所在地を選択すると学校名の入力欄が白くなります。</v>
      </c>
      <c r="AJ7" s="150"/>
      <c r="AK7" s="150"/>
      <c r="AL7" s="150"/>
      <c r="AM7" s="150"/>
      <c r="AN7" s="150"/>
      <c r="AO7" s="150"/>
      <c r="AP7" s="150"/>
      <c r="AQ7" s="150"/>
    </row>
    <row r="8" spans="1:43" ht="24" customHeight="1" thickBot="1" x14ac:dyDescent="0.45">
      <c r="A8" s="10"/>
      <c r="B8" s="48"/>
      <c r="C8" s="465"/>
      <c r="D8" s="466"/>
      <c r="E8" s="466"/>
      <c r="F8" s="467"/>
      <c r="G8" s="470"/>
      <c r="H8" s="471"/>
      <c r="I8" s="471"/>
      <c r="J8" s="471"/>
      <c r="K8" s="471"/>
      <c r="L8" s="471"/>
      <c r="M8" s="471"/>
      <c r="N8" s="473"/>
      <c r="O8" s="451"/>
      <c r="P8" s="452"/>
      <c r="Q8" s="452"/>
      <c r="R8" s="453"/>
      <c r="S8" s="457"/>
      <c r="T8" s="458"/>
      <c r="U8" s="458"/>
      <c r="V8" s="458"/>
      <c r="W8" s="458"/>
      <c r="X8" s="458"/>
      <c r="Y8" s="458"/>
      <c r="Z8" s="458"/>
      <c r="AA8" s="458"/>
      <c r="AB8" s="458"/>
      <c r="AC8" s="458"/>
      <c r="AD8" s="458"/>
      <c r="AE8" s="458"/>
      <c r="AF8" s="459"/>
      <c r="AG8" s="10"/>
      <c r="AH8" s="10"/>
      <c r="AI8" s="150"/>
      <c r="AJ8" s="150"/>
      <c r="AK8" s="150"/>
      <c r="AL8" s="150"/>
      <c r="AM8" s="150"/>
      <c r="AN8" s="150"/>
      <c r="AO8" s="150"/>
      <c r="AP8" s="150"/>
      <c r="AQ8" s="150"/>
    </row>
    <row r="9" spans="1:43" ht="13.15" customHeight="1" x14ac:dyDescent="0.4">
      <c r="A9" s="10"/>
      <c r="B9" s="48"/>
      <c r="C9" s="448" t="s">
        <v>0</v>
      </c>
      <c r="D9" s="449"/>
      <c r="E9" s="449"/>
      <c r="F9" s="450"/>
      <c r="G9" s="474" t="s">
        <v>1690</v>
      </c>
      <c r="H9" s="478"/>
      <c r="I9" s="478"/>
      <c r="J9" s="478"/>
      <c r="K9" s="478"/>
      <c r="L9" s="478"/>
      <c r="M9" s="481"/>
      <c r="N9" s="483" t="s">
        <v>1691</v>
      </c>
      <c r="O9" s="478"/>
      <c r="P9" s="478"/>
      <c r="Q9" s="478"/>
      <c r="R9" s="478"/>
      <c r="S9" s="484"/>
      <c r="T9" s="472"/>
      <c r="U9" s="448" t="s">
        <v>1</v>
      </c>
      <c r="V9" s="449"/>
      <c r="W9" s="449"/>
      <c r="X9" s="449"/>
      <c r="Y9" s="474" t="s">
        <v>1692</v>
      </c>
      <c r="Z9" s="475"/>
      <c r="AA9" s="475"/>
      <c r="AB9" s="475"/>
      <c r="AC9" s="475"/>
      <c r="AD9" s="475"/>
      <c r="AE9" s="475"/>
      <c r="AF9" s="472"/>
      <c r="AG9" s="10"/>
      <c r="AH9" s="10"/>
    </row>
    <row r="10" spans="1:43" ht="24" customHeight="1" thickBot="1" x14ac:dyDescent="0.45">
      <c r="A10" s="10"/>
      <c r="B10" s="48"/>
      <c r="C10" s="451"/>
      <c r="D10" s="452"/>
      <c r="E10" s="452"/>
      <c r="F10" s="453"/>
      <c r="G10" s="479"/>
      <c r="H10" s="480"/>
      <c r="I10" s="480"/>
      <c r="J10" s="480"/>
      <c r="K10" s="480"/>
      <c r="L10" s="480"/>
      <c r="M10" s="482"/>
      <c r="N10" s="485"/>
      <c r="O10" s="480"/>
      <c r="P10" s="480"/>
      <c r="Q10" s="480"/>
      <c r="R10" s="480"/>
      <c r="S10" s="486"/>
      <c r="T10" s="473"/>
      <c r="U10" s="451"/>
      <c r="V10" s="452"/>
      <c r="W10" s="452"/>
      <c r="X10" s="452"/>
      <c r="Y10" s="476"/>
      <c r="Z10" s="477"/>
      <c r="AA10" s="477"/>
      <c r="AB10" s="477"/>
      <c r="AC10" s="477"/>
      <c r="AD10" s="477"/>
      <c r="AE10" s="477"/>
      <c r="AF10" s="473"/>
      <c r="AG10" s="10"/>
      <c r="AH10" s="10"/>
      <c r="AI10" s="151" t="str">
        <f>IF(N7="","←学校法人・株式会社別の番号が未記入です。",IF(M9="","←独立校・併設校別の番号が未記入です。",IF(T9="","←広域・狭域別の番号が未記入です。",IF(AF9="","←修業年限が未選択です。",""))))</f>
        <v>←学校法人・株式会社別の番号が未記入です。</v>
      </c>
    </row>
    <row r="11" spans="1:43" ht="9" customHeight="1" x14ac:dyDescent="0.4">
      <c r="A11" s="10"/>
      <c r="B11" s="10"/>
      <c r="C11" s="10"/>
      <c r="D11" s="11"/>
      <c r="E11" s="11"/>
      <c r="F11" s="11"/>
      <c r="G11" s="11"/>
      <c r="H11" s="11"/>
      <c r="I11" s="11"/>
      <c r="J11" s="11"/>
      <c r="K11" s="11"/>
      <c r="L11" s="11"/>
      <c r="M11" s="11"/>
      <c r="N11" s="11"/>
      <c r="O11" s="10"/>
      <c r="P11" s="10"/>
      <c r="Q11" s="10"/>
      <c r="R11" s="10"/>
      <c r="S11" s="10"/>
      <c r="T11" s="10"/>
      <c r="U11" s="10"/>
      <c r="V11" s="10"/>
      <c r="W11" s="10"/>
      <c r="X11" s="10"/>
      <c r="Y11" s="10"/>
      <c r="Z11" s="10"/>
      <c r="AA11" s="10"/>
      <c r="AB11" s="10"/>
      <c r="AC11" s="10"/>
      <c r="AD11" s="10"/>
      <c r="AE11" s="10"/>
      <c r="AF11" s="10"/>
      <c r="AG11" s="10"/>
      <c r="AH11" s="10"/>
    </row>
    <row r="12" spans="1:43" ht="15" customHeight="1" x14ac:dyDescent="0.4">
      <c r="A12" s="10"/>
      <c r="B12" s="9" t="s">
        <v>2</v>
      </c>
      <c r="C12" s="10"/>
      <c r="D12" s="11"/>
      <c r="E12" s="11"/>
      <c r="F12" s="11"/>
      <c r="G12" s="11"/>
      <c r="H12" s="11"/>
      <c r="I12" s="11"/>
      <c r="J12" s="11"/>
      <c r="K12" s="11"/>
      <c r="L12" s="11"/>
      <c r="M12" s="11"/>
      <c r="N12" s="11"/>
      <c r="O12" s="10"/>
      <c r="P12" s="10"/>
      <c r="Q12" s="10"/>
      <c r="R12" s="10"/>
      <c r="S12" s="10"/>
      <c r="T12" s="10"/>
      <c r="U12" s="10"/>
      <c r="V12" s="10"/>
      <c r="W12" s="10"/>
      <c r="X12" s="10"/>
      <c r="Y12" s="10"/>
      <c r="Z12" s="10"/>
      <c r="AA12" s="10"/>
      <c r="AB12" s="10"/>
      <c r="AC12" s="10"/>
      <c r="AD12" s="10"/>
      <c r="AE12" s="10"/>
      <c r="AF12" s="10"/>
      <c r="AG12" s="10"/>
      <c r="AH12" s="10"/>
    </row>
    <row r="13" spans="1:43" ht="15" customHeight="1" x14ac:dyDescent="0.4">
      <c r="A13" s="10"/>
      <c r="B13" s="9" t="s">
        <v>3</v>
      </c>
      <c r="C13" s="10"/>
      <c r="D13" s="11"/>
      <c r="E13" s="11"/>
      <c r="F13" s="11"/>
      <c r="G13" s="21"/>
      <c r="H13" s="11"/>
      <c r="I13" s="11"/>
      <c r="J13" s="11"/>
      <c r="K13" s="11"/>
      <c r="L13" s="11"/>
      <c r="M13" s="11"/>
      <c r="N13" s="11"/>
      <c r="O13" s="10"/>
      <c r="P13" s="10"/>
      <c r="Q13" s="10"/>
      <c r="R13" s="10"/>
      <c r="S13" s="10"/>
      <c r="T13" s="10"/>
      <c r="U13" s="10"/>
      <c r="V13" s="10"/>
      <c r="W13" s="10"/>
      <c r="X13" s="10"/>
      <c r="Y13" s="10"/>
      <c r="Z13" s="10"/>
      <c r="AA13" s="10"/>
      <c r="AB13" s="10"/>
      <c r="AC13" s="10"/>
      <c r="AD13" s="10"/>
      <c r="AE13" s="10"/>
      <c r="AF13" s="10"/>
      <c r="AG13" s="10"/>
      <c r="AH13" s="10"/>
    </row>
    <row r="14" spans="1:43" ht="15" customHeight="1" x14ac:dyDescent="0.4">
      <c r="A14" s="10"/>
      <c r="B14" s="10"/>
      <c r="C14" s="21" t="s">
        <v>1423</v>
      </c>
      <c r="D14" s="11"/>
      <c r="E14" s="11"/>
      <c r="F14" s="11"/>
      <c r="G14" s="11"/>
      <c r="H14" s="11"/>
      <c r="I14" s="11"/>
      <c r="J14" s="11"/>
      <c r="K14" s="11"/>
      <c r="L14" s="11"/>
      <c r="M14" s="11"/>
      <c r="N14" s="11"/>
      <c r="O14" s="10"/>
      <c r="P14" s="10"/>
      <c r="Q14" s="10"/>
      <c r="R14" s="10"/>
      <c r="S14" s="10"/>
      <c r="T14" s="10"/>
      <c r="U14" s="10"/>
      <c r="V14" s="10"/>
      <c r="W14" s="10"/>
      <c r="X14" s="10"/>
      <c r="Y14" s="10"/>
      <c r="Z14" s="10"/>
      <c r="AA14" s="10"/>
      <c r="AB14" s="10"/>
      <c r="AC14" s="12"/>
      <c r="AD14" s="10"/>
      <c r="AE14" s="10"/>
      <c r="AF14" s="10"/>
      <c r="AG14" s="10"/>
      <c r="AH14" s="10"/>
    </row>
    <row r="15" spans="1:43" ht="15" customHeight="1" x14ac:dyDescent="0.4">
      <c r="A15" s="10"/>
      <c r="B15" s="10"/>
      <c r="C15" s="19"/>
      <c r="D15" s="11"/>
      <c r="E15" s="11"/>
      <c r="F15" s="11"/>
      <c r="G15" s="11"/>
      <c r="H15" s="11"/>
      <c r="I15" s="11"/>
      <c r="J15" s="11"/>
      <c r="K15" s="11"/>
      <c r="L15" s="11"/>
      <c r="M15" s="11"/>
      <c r="N15" s="11"/>
      <c r="O15" s="10"/>
      <c r="P15" s="10"/>
      <c r="Q15" s="10"/>
      <c r="R15" s="10"/>
      <c r="S15" s="10"/>
      <c r="T15" s="10"/>
      <c r="U15" s="10"/>
      <c r="V15" s="10"/>
      <c r="W15" s="10"/>
      <c r="X15" s="10"/>
      <c r="Y15" s="10"/>
      <c r="Z15" s="10"/>
      <c r="AA15" s="10"/>
      <c r="AB15" s="10"/>
      <c r="AC15" s="12" t="s">
        <v>52</v>
      </c>
      <c r="AD15" s="10"/>
      <c r="AE15" s="10"/>
      <c r="AF15" s="10"/>
      <c r="AG15" s="10"/>
      <c r="AH15" s="10"/>
    </row>
    <row r="16" spans="1:43" ht="15" customHeight="1" x14ac:dyDescent="0.4">
      <c r="A16" s="10"/>
      <c r="B16" s="10"/>
      <c r="C16" s="179"/>
      <c r="D16" s="179"/>
      <c r="E16" s="195" t="s">
        <v>20</v>
      </c>
      <c r="F16" s="195"/>
      <c r="G16" s="195" t="s">
        <v>21</v>
      </c>
      <c r="H16" s="195"/>
      <c r="I16" s="195" t="s">
        <v>22</v>
      </c>
      <c r="J16" s="195"/>
      <c r="K16" s="195" t="s">
        <v>23</v>
      </c>
      <c r="L16" s="195"/>
      <c r="M16" s="195" t="s">
        <v>24</v>
      </c>
      <c r="N16" s="195"/>
      <c r="O16" s="206" t="s">
        <v>31</v>
      </c>
      <c r="P16" s="195"/>
      <c r="Q16" s="206" t="s">
        <v>32</v>
      </c>
      <c r="R16" s="195"/>
      <c r="S16" s="206" t="s">
        <v>33</v>
      </c>
      <c r="T16" s="195"/>
      <c r="U16" s="206" t="s">
        <v>34</v>
      </c>
      <c r="V16" s="195"/>
      <c r="W16" s="206" t="s">
        <v>35</v>
      </c>
      <c r="X16" s="195"/>
      <c r="Y16" s="206" t="s">
        <v>36</v>
      </c>
      <c r="Z16" s="195"/>
      <c r="AA16" s="395" t="s">
        <v>233</v>
      </c>
      <c r="AB16" s="396"/>
      <c r="AC16" s="397"/>
      <c r="AD16" s="10"/>
      <c r="AE16" s="10"/>
      <c r="AF16" s="10"/>
      <c r="AG16" s="10"/>
      <c r="AH16" s="10"/>
    </row>
    <row r="17" spans="1:35" ht="15" customHeight="1" x14ac:dyDescent="0.4">
      <c r="A17" s="10"/>
      <c r="B17" s="10"/>
      <c r="C17" s="179"/>
      <c r="D17" s="179"/>
      <c r="E17" s="195"/>
      <c r="F17" s="195"/>
      <c r="G17" s="195"/>
      <c r="H17" s="195"/>
      <c r="I17" s="195"/>
      <c r="J17" s="195"/>
      <c r="K17" s="195"/>
      <c r="L17" s="195"/>
      <c r="M17" s="195"/>
      <c r="N17" s="195"/>
      <c r="O17" s="195"/>
      <c r="P17" s="195"/>
      <c r="Q17" s="195"/>
      <c r="R17" s="195"/>
      <c r="S17" s="195"/>
      <c r="T17" s="195"/>
      <c r="U17" s="195"/>
      <c r="V17" s="195"/>
      <c r="W17" s="195"/>
      <c r="X17" s="195"/>
      <c r="Y17" s="195"/>
      <c r="Z17" s="195"/>
      <c r="AA17" s="396"/>
      <c r="AB17" s="396"/>
      <c r="AC17" s="397"/>
      <c r="AD17" s="10"/>
      <c r="AE17" s="10"/>
      <c r="AF17" s="10"/>
      <c r="AG17" s="10"/>
      <c r="AH17" s="10"/>
    </row>
    <row r="18" spans="1:35" ht="15" customHeight="1" x14ac:dyDescent="0.4">
      <c r="A18" s="10"/>
      <c r="B18" s="10"/>
      <c r="C18" s="195" t="s">
        <v>4</v>
      </c>
      <c r="D18" s="195"/>
      <c r="E18" s="435"/>
      <c r="F18" s="435"/>
      <c r="G18" s="435"/>
      <c r="H18" s="435"/>
      <c r="I18" s="435"/>
      <c r="J18" s="435"/>
      <c r="K18" s="435"/>
      <c r="L18" s="435"/>
      <c r="M18" s="435"/>
      <c r="N18" s="435"/>
      <c r="O18" s="435"/>
      <c r="P18" s="435"/>
      <c r="Q18" s="435"/>
      <c r="R18" s="435"/>
      <c r="S18" s="435"/>
      <c r="T18" s="435"/>
      <c r="U18" s="435"/>
      <c r="V18" s="435"/>
      <c r="W18" s="435"/>
      <c r="X18" s="435"/>
      <c r="Y18" s="435"/>
      <c r="Z18" s="435"/>
      <c r="AA18" s="406">
        <f>SUM(E18:Z18)</f>
        <v>0</v>
      </c>
      <c r="AB18" s="406"/>
      <c r="AC18" s="371"/>
      <c r="AD18" s="10"/>
      <c r="AE18" s="10"/>
      <c r="AF18" s="10"/>
      <c r="AG18" s="10"/>
      <c r="AH18" s="10"/>
      <c r="AI18" s="136" t="str">
        <f>IF(AA18=0,"←生徒数（男）が未記入です。","")</f>
        <v>←生徒数（男）が未記入です。</v>
      </c>
    </row>
    <row r="19" spans="1:35" ht="15" customHeight="1" x14ac:dyDescent="0.4">
      <c r="A19" s="10"/>
      <c r="B19" s="10"/>
      <c r="C19" s="195" t="s">
        <v>5</v>
      </c>
      <c r="D19" s="195"/>
      <c r="E19" s="435"/>
      <c r="F19" s="435"/>
      <c r="G19" s="435"/>
      <c r="H19" s="435"/>
      <c r="I19" s="435"/>
      <c r="J19" s="435"/>
      <c r="K19" s="435"/>
      <c r="L19" s="435"/>
      <c r="M19" s="435"/>
      <c r="N19" s="435"/>
      <c r="O19" s="435"/>
      <c r="P19" s="435"/>
      <c r="Q19" s="435"/>
      <c r="R19" s="435"/>
      <c r="S19" s="435"/>
      <c r="T19" s="435"/>
      <c r="U19" s="435"/>
      <c r="V19" s="435"/>
      <c r="W19" s="435"/>
      <c r="X19" s="435"/>
      <c r="Y19" s="435"/>
      <c r="Z19" s="435"/>
      <c r="AA19" s="406">
        <f>SUM(E19:Z19)</f>
        <v>0</v>
      </c>
      <c r="AB19" s="406"/>
      <c r="AC19" s="371"/>
      <c r="AD19" s="10"/>
      <c r="AE19" s="10"/>
      <c r="AF19" s="10"/>
      <c r="AG19" s="10"/>
      <c r="AH19" s="10"/>
      <c r="AI19" s="136" t="str">
        <f>IF(AA19=0,"←生徒数（女）が未記入です。","")</f>
        <v>←生徒数（女）が未記入です。</v>
      </c>
    </row>
    <row r="20" spans="1:35" ht="9" customHeight="1" x14ac:dyDescent="0.4">
      <c r="A20" s="10"/>
      <c r="B20" s="10"/>
      <c r="C20" s="10"/>
      <c r="D20" s="11"/>
      <c r="E20" s="11"/>
      <c r="F20" s="11"/>
      <c r="G20" s="11"/>
      <c r="H20" s="11"/>
      <c r="I20" s="11"/>
      <c r="J20" s="11"/>
      <c r="K20" s="11"/>
      <c r="L20" s="11"/>
      <c r="M20" s="11"/>
      <c r="N20" s="11"/>
      <c r="O20" s="10"/>
      <c r="P20" s="10"/>
      <c r="Q20" s="10"/>
      <c r="R20" s="10"/>
      <c r="S20" s="10"/>
      <c r="T20" s="10"/>
      <c r="U20" s="10"/>
      <c r="V20" s="10"/>
      <c r="W20" s="10"/>
      <c r="X20" s="10"/>
      <c r="Y20" s="10"/>
      <c r="Z20" s="10"/>
      <c r="AA20" s="10"/>
      <c r="AB20" s="10"/>
      <c r="AC20" s="10"/>
      <c r="AD20" s="10"/>
      <c r="AE20" s="10"/>
      <c r="AF20" s="10"/>
      <c r="AG20" s="10"/>
      <c r="AH20" s="10"/>
    </row>
    <row r="21" spans="1:35" ht="15" customHeight="1" x14ac:dyDescent="0.4">
      <c r="A21" s="10"/>
      <c r="B21" s="10"/>
      <c r="C21" s="21" t="s">
        <v>1424</v>
      </c>
      <c r="D21" s="11"/>
      <c r="E21" s="11"/>
      <c r="F21" s="11"/>
      <c r="G21" s="11"/>
      <c r="H21" s="11"/>
      <c r="I21" s="11"/>
      <c r="J21" s="19"/>
      <c r="K21" s="19"/>
      <c r="L21" s="19"/>
      <c r="M21" s="11"/>
      <c r="N21" s="11"/>
      <c r="O21" s="10"/>
      <c r="P21" s="10"/>
      <c r="Q21" s="10"/>
      <c r="R21" s="10"/>
      <c r="S21" s="10"/>
      <c r="T21" s="10"/>
      <c r="U21" s="10"/>
      <c r="V21" s="10"/>
      <c r="W21" s="10"/>
      <c r="X21" s="12"/>
      <c r="Y21" s="10"/>
      <c r="Z21" s="9" t="s">
        <v>266</v>
      </c>
      <c r="AA21" s="10"/>
      <c r="AB21" s="10"/>
      <c r="AC21" s="10"/>
      <c r="AD21" s="10"/>
      <c r="AE21" s="10"/>
      <c r="AF21" s="12"/>
      <c r="AG21" s="10"/>
      <c r="AH21" s="10"/>
    </row>
    <row r="22" spans="1:35" ht="15" customHeight="1" thickBot="1" x14ac:dyDescent="0.45">
      <c r="A22" s="10"/>
      <c r="B22" s="10"/>
      <c r="C22" s="74" t="s">
        <v>618</v>
      </c>
      <c r="D22" s="11"/>
      <c r="E22" s="11"/>
      <c r="F22" s="11"/>
      <c r="G22" s="11"/>
      <c r="H22" s="11"/>
      <c r="I22" s="11"/>
      <c r="J22" s="19"/>
      <c r="K22" s="19"/>
      <c r="L22" s="19"/>
      <c r="M22" s="11"/>
      <c r="N22" s="11"/>
      <c r="O22" s="10"/>
      <c r="P22" s="10"/>
      <c r="Q22" s="10"/>
      <c r="R22" s="10"/>
      <c r="S22" s="10"/>
      <c r="T22" s="10"/>
      <c r="U22" s="10"/>
      <c r="V22" s="10"/>
      <c r="W22" s="10"/>
      <c r="X22" s="12" t="s">
        <v>52</v>
      </c>
      <c r="Y22" s="10"/>
      <c r="Z22" s="10"/>
      <c r="AA22" s="12"/>
      <c r="AB22" s="10"/>
      <c r="AC22" s="10"/>
      <c r="AD22" s="12" t="s">
        <v>52</v>
      </c>
      <c r="AE22" s="10"/>
      <c r="AF22" s="10"/>
      <c r="AG22" s="10"/>
      <c r="AH22" s="10"/>
    </row>
    <row r="23" spans="1:35" ht="15" customHeight="1" thickBot="1" x14ac:dyDescent="0.45">
      <c r="A23" s="10"/>
      <c r="B23" s="10"/>
      <c r="C23" s="179"/>
      <c r="D23" s="179"/>
      <c r="E23" s="173" t="s">
        <v>37</v>
      </c>
      <c r="F23" s="393"/>
      <c r="G23" s="393"/>
      <c r="H23" s="394"/>
      <c r="I23" s="173" t="s">
        <v>38</v>
      </c>
      <c r="J23" s="393"/>
      <c r="K23" s="393"/>
      <c r="L23" s="394"/>
      <c r="M23" s="173" t="s">
        <v>39</v>
      </c>
      <c r="N23" s="393"/>
      <c r="O23" s="393"/>
      <c r="P23" s="394"/>
      <c r="Q23" s="173" t="s">
        <v>40</v>
      </c>
      <c r="R23" s="393"/>
      <c r="S23" s="393"/>
      <c r="T23" s="394"/>
      <c r="U23" s="173" t="s">
        <v>127</v>
      </c>
      <c r="V23" s="393"/>
      <c r="W23" s="393"/>
      <c r="X23" s="394"/>
      <c r="Y23" s="44"/>
      <c r="Z23" s="44"/>
      <c r="AA23" s="412" t="s">
        <v>107</v>
      </c>
      <c r="AB23" s="413"/>
      <c r="AC23" s="413"/>
      <c r="AD23" s="414"/>
      <c r="AE23" s="10"/>
      <c r="AF23" s="10"/>
      <c r="AG23" s="10"/>
      <c r="AH23" s="10"/>
      <c r="AI23" s="136" t="str">
        <f>IF(AA24=0,"←学則定員が未記入です。","")</f>
        <v>←学則定員が未記入です。</v>
      </c>
    </row>
    <row r="24" spans="1:35" ht="15" customHeight="1" x14ac:dyDescent="0.4">
      <c r="A24" s="10"/>
      <c r="B24" s="10"/>
      <c r="C24" s="195" t="s">
        <v>4</v>
      </c>
      <c r="D24" s="195"/>
      <c r="E24" s="193"/>
      <c r="F24" s="194"/>
      <c r="G24" s="194"/>
      <c r="H24" s="460"/>
      <c r="I24" s="193"/>
      <c r="J24" s="372"/>
      <c r="K24" s="372"/>
      <c r="L24" s="373"/>
      <c r="M24" s="193"/>
      <c r="N24" s="372"/>
      <c r="O24" s="372"/>
      <c r="P24" s="373"/>
      <c r="Q24" s="354"/>
      <c r="R24" s="405"/>
      <c r="S24" s="405"/>
      <c r="T24" s="405"/>
      <c r="U24" s="349">
        <f>SUM(E24:T24)</f>
        <v>0</v>
      </c>
      <c r="V24" s="407"/>
      <c r="W24" s="407"/>
      <c r="X24" s="407"/>
      <c r="Y24" s="46"/>
      <c r="Z24" s="46"/>
      <c r="AA24" s="415"/>
      <c r="AB24" s="416"/>
      <c r="AC24" s="416"/>
      <c r="AD24" s="417"/>
      <c r="AE24" s="10"/>
      <c r="AF24" s="10"/>
      <c r="AG24" s="10"/>
      <c r="AH24" s="10"/>
      <c r="AI24" s="136" t="str">
        <f>IF(U24=0,"←生徒数（男）が未記入です。",IF(AND(NOT(AA18=U24)),"←１.（１）①年齢別生徒数（男）と一致していません。",""))</f>
        <v>←生徒数（男）が未記入です。</v>
      </c>
    </row>
    <row r="25" spans="1:35" ht="15" customHeight="1" thickBot="1" x14ac:dyDescent="0.45">
      <c r="A25" s="10"/>
      <c r="B25" s="10"/>
      <c r="C25" s="461" t="s">
        <v>5</v>
      </c>
      <c r="D25" s="462"/>
      <c r="E25" s="193"/>
      <c r="F25" s="372"/>
      <c r="G25" s="372"/>
      <c r="H25" s="373"/>
      <c r="I25" s="193"/>
      <c r="J25" s="372"/>
      <c r="K25" s="372"/>
      <c r="L25" s="373"/>
      <c r="M25" s="193"/>
      <c r="N25" s="372"/>
      <c r="O25" s="372"/>
      <c r="P25" s="373"/>
      <c r="Q25" s="498"/>
      <c r="R25" s="499"/>
      <c r="S25" s="499"/>
      <c r="T25" s="500"/>
      <c r="U25" s="495">
        <f>SUM(E25:T25)</f>
        <v>0</v>
      </c>
      <c r="V25" s="496"/>
      <c r="W25" s="496"/>
      <c r="X25" s="497"/>
      <c r="Y25" s="46"/>
      <c r="Z25" s="46"/>
      <c r="AA25" s="418"/>
      <c r="AB25" s="419"/>
      <c r="AC25" s="419"/>
      <c r="AD25" s="420"/>
      <c r="AE25" s="88"/>
      <c r="AF25" s="10"/>
      <c r="AG25" s="10"/>
      <c r="AH25" s="10"/>
      <c r="AI25" s="136" t="str">
        <f>IF(U25=0,"←生徒数（女）が未記入です。",IF(AND(NOT(AA19=U25)),"←１.（１）①年齢別生徒数（女）と一致していません。",""))</f>
        <v>←生徒数（女）が未記入です。</v>
      </c>
    </row>
    <row r="26" spans="1:35" ht="9" customHeight="1" x14ac:dyDescent="0.4">
      <c r="A26" s="10"/>
      <c r="B26" s="10"/>
      <c r="C26" s="10"/>
      <c r="D26" s="11"/>
      <c r="E26" s="11"/>
      <c r="F26" s="11"/>
      <c r="G26" s="11"/>
      <c r="H26" s="11"/>
      <c r="I26" s="11"/>
      <c r="J26" s="11"/>
      <c r="K26" s="11"/>
      <c r="L26" s="11"/>
      <c r="M26" s="11"/>
      <c r="N26" s="11"/>
      <c r="O26" s="10"/>
      <c r="P26" s="10"/>
      <c r="Q26" s="10"/>
      <c r="R26" s="10"/>
      <c r="S26" s="10"/>
      <c r="T26" s="10"/>
      <c r="U26" s="10"/>
      <c r="V26" s="10"/>
      <c r="W26" s="10"/>
      <c r="X26" s="10"/>
      <c r="Y26" s="10"/>
      <c r="Z26" s="10"/>
      <c r="AA26" s="10"/>
      <c r="AB26" s="10"/>
      <c r="AC26" s="10"/>
      <c r="AD26" s="10"/>
      <c r="AE26" s="10"/>
      <c r="AF26" s="10"/>
      <c r="AG26" s="10"/>
      <c r="AH26" s="10"/>
    </row>
    <row r="27" spans="1:35" ht="15" customHeight="1" x14ac:dyDescent="0.4">
      <c r="A27" s="10"/>
      <c r="B27" s="10"/>
      <c r="C27" s="9" t="s">
        <v>1693</v>
      </c>
      <c r="D27" s="10"/>
      <c r="E27" s="10"/>
      <c r="F27" s="10"/>
      <c r="G27" s="10"/>
      <c r="H27" s="10"/>
      <c r="I27" s="10"/>
      <c r="J27" s="10"/>
      <c r="K27" s="10"/>
      <c r="L27" s="11"/>
      <c r="M27" s="11"/>
      <c r="N27" s="11"/>
      <c r="O27" s="9" t="s">
        <v>1694</v>
      </c>
      <c r="P27" s="10"/>
      <c r="Q27" s="10"/>
      <c r="R27" s="10"/>
      <c r="S27" s="10"/>
      <c r="T27" s="10"/>
      <c r="U27" s="10"/>
      <c r="V27" s="10"/>
      <c r="W27" s="10"/>
      <c r="X27" s="10"/>
      <c r="Y27" s="10"/>
      <c r="Z27" s="10"/>
      <c r="AA27" s="10"/>
      <c r="AB27" s="10"/>
      <c r="AC27" s="10"/>
      <c r="AD27" s="10"/>
      <c r="AE27" s="10"/>
      <c r="AF27" s="12"/>
      <c r="AG27" s="10"/>
      <c r="AH27" s="10"/>
    </row>
    <row r="28" spans="1:35" ht="15" customHeight="1" thickBot="1" x14ac:dyDescent="0.45">
      <c r="A28" s="10"/>
      <c r="B28" s="10"/>
      <c r="C28" s="10"/>
      <c r="D28" s="10"/>
      <c r="E28" s="10"/>
      <c r="F28" s="10"/>
      <c r="G28" s="10"/>
      <c r="H28" s="10"/>
      <c r="I28" s="10"/>
      <c r="J28" s="10"/>
      <c r="K28" s="10"/>
      <c r="L28" s="11"/>
      <c r="M28" s="12" t="s">
        <v>52</v>
      </c>
      <c r="N28" s="11"/>
      <c r="O28" s="10"/>
      <c r="P28" s="10"/>
      <c r="Q28" s="10"/>
      <c r="R28" s="10"/>
      <c r="S28" s="10"/>
      <c r="T28" s="10"/>
      <c r="U28" s="10"/>
      <c r="V28" s="10"/>
      <c r="W28" s="10"/>
      <c r="X28" s="10"/>
      <c r="Y28" s="10"/>
      <c r="Z28" s="10"/>
      <c r="AA28" s="10"/>
      <c r="AB28" s="10"/>
      <c r="AC28" s="10"/>
      <c r="AD28" s="10"/>
      <c r="AE28" s="10"/>
      <c r="AF28" s="12" t="s">
        <v>52</v>
      </c>
      <c r="AG28" s="10"/>
      <c r="AH28" s="10"/>
    </row>
    <row r="29" spans="1:35" ht="15" customHeight="1" x14ac:dyDescent="0.4">
      <c r="A29" s="10"/>
      <c r="B29" s="10"/>
      <c r="C29" s="159"/>
      <c r="D29" s="161"/>
      <c r="E29" s="211" t="s">
        <v>234</v>
      </c>
      <c r="F29" s="385"/>
      <c r="G29" s="385"/>
      <c r="H29" s="211" t="s">
        <v>235</v>
      </c>
      <c r="I29" s="385"/>
      <c r="J29" s="385"/>
      <c r="K29" s="211" t="s">
        <v>6</v>
      </c>
      <c r="L29" s="385"/>
      <c r="M29" s="386"/>
      <c r="N29" s="10"/>
      <c r="O29" s="159"/>
      <c r="P29" s="161"/>
      <c r="Q29" s="211" t="s">
        <v>108</v>
      </c>
      <c r="R29" s="385"/>
      <c r="S29" s="385"/>
      <c r="T29" s="429" t="s">
        <v>236</v>
      </c>
      <c r="U29" s="430"/>
      <c r="V29" s="430"/>
      <c r="W29" s="206" t="s">
        <v>109</v>
      </c>
      <c r="X29" s="370"/>
      <c r="Y29" s="370"/>
      <c r="Z29" s="439" t="s">
        <v>237</v>
      </c>
      <c r="AA29" s="440"/>
      <c r="AB29" s="441"/>
      <c r="AC29" s="421" t="s">
        <v>1653</v>
      </c>
      <c r="AD29" s="422"/>
      <c r="AE29" s="422"/>
      <c r="AF29" s="423"/>
      <c r="AG29" s="10"/>
      <c r="AH29" s="10"/>
    </row>
    <row r="30" spans="1:35" ht="15" customHeight="1" x14ac:dyDescent="0.4">
      <c r="A30" s="10"/>
      <c r="B30" s="10"/>
      <c r="C30" s="487"/>
      <c r="D30" s="488"/>
      <c r="E30" s="387"/>
      <c r="F30" s="388"/>
      <c r="G30" s="388"/>
      <c r="H30" s="387"/>
      <c r="I30" s="388"/>
      <c r="J30" s="388"/>
      <c r="K30" s="387"/>
      <c r="L30" s="388"/>
      <c r="M30" s="389"/>
      <c r="N30" s="10"/>
      <c r="O30" s="487"/>
      <c r="P30" s="488"/>
      <c r="Q30" s="387"/>
      <c r="R30" s="388"/>
      <c r="S30" s="388"/>
      <c r="T30" s="431"/>
      <c r="U30" s="432"/>
      <c r="V30" s="432"/>
      <c r="W30" s="370"/>
      <c r="X30" s="370"/>
      <c r="Y30" s="370"/>
      <c r="Z30" s="440"/>
      <c r="AA30" s="440"/>
      <c r="AB30" s="441"/>
      <c r="AC30" s="424"/>
      <c r="AD30" s="370"/>
      <c r="AE30" s="370"/>
      <c r="AF30" s="425"/>
      <c r="AG30" s="10"/>
      <c r="AH30" s="10"/>
    </row>
    <row r="31" spans="1:35" ht="15" customHeight="1" thickBot="1" x14ac:dyDescent="0.45">
      <c r="A31" s="10"/>
      <c r="B31" s="10"/>
      <c r="C31" s="400"/>
      <c r="D31" s="402"/>
      <c r="E31" s="390"/>
      <c r="F31" s="391"/>
      <c r="G31" s="391"/>
      <c r="H31" s="390"/>
      <c r="I31" s="391"/>
      <c r="J31" s="391"/>
      <c r="K31" s="390"/>
      <c r="L31" s="391"/>
      <c r="M31" s="392"/>
      <c r="N31" s="10"/>
      <c r="O31" s="400"/>
      <c r="P31" s="402"/>
      <c r="Q31" s="390"/>
      <c r="R31" s="391"/>
      <c r="S31" s="391"/>
      <c r="T31" s="433"/>
      <c r="U31" s="434"/>
      <c r="V31" s="434"/>
      <c r="W31" s="370"/>
      <c r="X31" s="370"/>
      <c r="Y31" s="370"/>
      <c r="Z31" s="440"/>
      <c r="AA31" s="440"/>
      <c r="AB31" s="441"/>
      <c r="AC31" s="426"/>
      <c r="AD31" s="427"/>
      <c r="AE31" s="427"/>
      <c r="AF31" s="428"/>
      <c r="AG31" s="10"/>
      <c r="AH31" s="10"/>
      <c r="AI31" s="136" t="str">
        <f>IF(OR(AC32=0,AC33=0),"←在籍生徒数（令和６年５月１日時点）が未記入です。","")</f>
        <v>←在籍生徒数（令和６年５月１日時点）が未記入です。</v>
      </c>
    </row>
    <row r="32" spans="1:35" ht="15" customHeight="1" x14ac:dyDescent="0.4">
      <c r="A32" s="10"/>
      <c r="B32" s="10"/>
      <c r="C32" s="195" t="s">
        <v>4</v>
      </c>
      <c r="D32" s="195"/>
      <c r="E32" s="193"/>
      <c r="F32" s="194"/>
      <c r="G32" s="460"/>
      <c r="H32" s="193"/>
      <c r="I32" s="194"/>
      <c r="J32" s="460"/>
      <c r="K32" s="502" t="str">
        <f>IF(E32="","",SUM(E32:J32))</f>
        <v/>
      </c>
      <c r="L32" s="503"/>
      <c r="M32" s="504"/>
      <c r="N32" s="10"/>
      <c r="O32" s="195" t="s">
        <v>4</v>
      </c>
      <c r="P32" s="195"/>
      <c r="Q32" s="354"/>
      <c r="R32" s="405"/>
      <c r="S32" s="405"/>
      <c r="T32" s="354"/>
      <c r="U32" s="405"/>
      <c r="V32" s="405"/>
      <c r="W32" s="354"/>
      <c r="X32" s="405"/>
      <c r="Y32" s="405"/>
      <c r="Z32" s="442" t="str">
        <f>IF(Q32="","",SUM(Q32,W32))</f>
        <v/>
      </c>
      <c r="AA32" s="443"/>
      <c r="AB32" s="444"/>
      <c r="AC32" s="409"/>
      <c r="AD32" s="410"/>
      <c r="AE32" s="410"/>
      <c r="AF32" s="411"/>
      <c r="AG32" s="10"/>
      <c r="AH32" s="10"/>
      <c r="AI32" s="136" t="str">
        <f>IF(E32="","←新入生数（男）が未記入です。",IF(H32="","←中学を既卒の新入生数が未記入です。０の場合は「０」と記入してください。",IF(Q32="","←転入生数が未記入です。０の場合は「０」と記入ししてください。",IF(W32="","←編入生数が未記入です。０の場合は「０」と記入してください。",IF(T32="","←全日制からの転入生数が未記入です。０の場合は「０」と記入してください。",IF((Q32&lt;T32),"←全日制からの転入生数が転入生数全体より多いです。",""))))))</f>
        <v>←新入生数（男）が未記入です。</v>
      </c>
    </row>
    <row r="33" spans="1:35" ht="15" customHeight="1" thickBot="1" x14ac:dyDescent="0.45">
      <c r="A33" s="10"/>
      <c r="B33" s="10"/>
      <c r="C33" s="461" t="s">
        <v>5</v>
      </c>
      <c r="D33" s="462"/>
      <c r="E33" s="354"/>
      <c r="F33" s="405"/>
      <c r="G33" s="405"/>
      <c r="H33" s="354"/>
      <c r="I33" s="405"/>
      <c r="J33" s="405"/>
      <c r="K33" s="505" t="str">
        <f>IF(E33="","",SUM(E33:J33))</f>
        <v/>
      </c>
      <c r="L33" s="506"/>
      <c r="M33" s="507"/>
      <c r="N33" s="10"/>
      <c r="O33" s="461" t="s">
        <v>5</v>
      </c>
      <c r="P33" s="462"/>
      <c r="Q33" s="354"/>
      <c r="R33" s="405"/>
      <c r="S33" s="405"/>
      <c r="T33" s="354"/>
      <c r="U33" s="405"/>
      <c r="V33" s="405"/>
      <c r="W33" s="354"/>
      <c r="X33" s="405"/>
      <c r="Y33" s="405"/>
      <c r="Z33" s="442" t="str">
        <f>IF(Q33="","",SUM(Q33,W33))</f>
        <v/>
      </c>
      <c r="AA33" s="443"/>
      <c r="AB33" s="444"/>
      <c r="AC33" s="436"/>
      <c r="AD33" s="437"/>
      <c r="AE33" s="437"/>
      <c r="AF33" s="438"/>
      <c r="AG33" s="10"/>
      <c r="AH33" s="10"/>
      <c r="AI33" s="136" t="str">
        <f>IF(E33="","←新入生数（女）が未記入です。",IF(H33="","←中学を既卒の新入生数が未記入です。０の場合は「０」と記入してください。",IF(Q33="","←転入生数が未記入です。０の場合は「０」と記入ししてください。",IF(W33="","←編入生数が未記入です。０の場合は「０」と記入してください。",IF(T33="","←全日制からの転入生数が未記入です。０の場合は「０」と記入してください。",IF((Q33&lt;T33),"←全日制からの転入生数が転入生数全体より多いです。",""))))))</f>
        <v>←新入生数（女）が未記入です。</v>
      </c>
    </row>
    <row r="34" spans="1:35" ht="15" hidden="1" customHeight="1" x14ac:dyDescent="0.4">
      <c r="A34" s="10"/>
      <c r="B34" s="10"/>
      <c r="C34" s="19" t="s">
        <v>112</v>
      </c>
      <c r="D34" s="44"/>
      <c r="E34" s="44"/>
      <c r="F34" s="44"/>
      <c r="G34" s="11"/>
      <c r="H34" s="11"/>
      <c r="I34" s="18"/>
      <c r="J34" s="18"/>
      <c r="K34" s="18"/>
      <c r="L34" s="18"/>
      <c r="M34" s="18"/>
      <c r="N34" s="18"/>
      <c r="O34" s="18"/>
      <c r="P34" s="18"/>
      <c r="Q34" s="11"/>
      <c r="R34" s="19"/>
      <c r="S34" s="10"/>
      <c r="T34" s="10"/>
      <c r="U34" s="10"/>
      <c r="V34" s="10"/>
      <c r="W34" s="10"/>
      <c r="X34" s="19"/>
      <c r="Y34" s="10"/>
      <c r="Z34" s="10"/>
      <c r="AA34" s="10"/>
      <c r="AB34" s="10"/>
      <c r="AC34" s="10"/>
      <c r="AD34" s="10"/>
      <c r="AE34" s="10"/>
      <c r="AF34" s="10"/>
      <c r="AG34" s="10"/>
      <c r="AH34" s="10"/>
    </row>
    <row r="35" spans="1:35" ht="15" customHeight="1" x14ac:dyDescent="0.4">
      <c r="A35" s="10"/>
      <c r="B35" s="10"/>
      <c r="C35" s="19"/>
      <c r="D35" s="44"/>
      <c r="E35" s="44"/>
      <c r="F35" s="44"/>
      <c r="G35" s="11"/>
      <c r="H35" s="11"/>
      <c r="I35" s="18"/>
      <c r="J35" s="18"/>
      <c r="K35" s="18"/>
      <c r="L35" s="18"/>
      <c r="M35" s="18"/>
      <c r="N35" s="18"/>
      <c r="O35" s="494" t="s">
        <v>1443</v>
      </c>
      <c r="P35" s="494"/>
      <c r="Q35" s="494"/>
      <c r="R35" s="494"/>
      <c r="S35" s="494"/>
      <c r="T35" s="494"/>
      <c r="U35" s="494"/>
      <c r="V35" s="494"/>
      <c r="W35" s="494"/>
      <c r="X35" s="494"/>
      <c r="Y35" s="494"/>
      <c r="Z35" s="494"/>
      <c r="AA35" s="494"/>
      <c r="AB35" s="494"/>
      <c r="AC35" s="494"/>
      <c r="AD35" s="494"/>
      <c r="AE35" s="494"/>
      <c r="AF35" s="494"/>
      <c r="AG35" s="10"/>
      <c r="AH35" s="10"/>
    </row>
    <row r="36" spans="1:35" ht="9" customHeight="1" x14ac:dyDescent="0.4">
      <c r="A36" s="10"/>
      <c r="B36" s="10"/>
      <c r="C36" s="19"/>
      <c r="D36" s="44"/>
      <c r="E36" s="44"/>
      <c r="F36" s="44"/>
      <c r="G36" s="11"/>
      <c r="H36" s="11"/>
      <c r="I36" s="18"/>
      <c r="J36" s="18"/>
      <c r="K36" s="18"/>
      <c r="L36" s="18"/>
      <c r="M36" s="18"/>
      <c r="N36" s="18"/>
      <c r="O36" s="87"/>
      <c r="P36" s="18"/>
      <c r="Q36" s="11"/>
      <c r="R36" s="19"/>
      <c r="S36" s="10"/>
      <c r="T36" s="10"/>
      <c r="U36" s="10"/>
      <c r="V36" s="10"/>
      <c r="W36" s="10"/>
      <c r="X36" s="19"/>
      <c r="Y36" s="10"/>
      <c r="Z36" s="10"/>
      <c r="AA36" s="10"/>
      <c r="AB36" s="10"/>
      <c r="AC36" s="10"/>
      <c r="AD36" s="10"/>
      <c r="AE36" s="10"/>
      <c r="AF36" s="10"/>
      <c r="AG36" s="10"/>
      <c r="AH36" s="10"/>
    </row>
    <row r="37" spans="1:35" ht="15" customHeight="1" x14ac:dyDescent="0.4">
      <c r="A37" s="10"/>
      <c r="B37" s="10"/>
      <c r="C37" s="9" t="s">
        <v>1460</v>
      </c>
      <c r="D37" s="11"/>
      <c r="E37" s="11"/>
      <c r="F37" s="11"/>
      <c r="G37" s="11"/>
      <c r="H37" s="11"/>
      <c r="I37" s="11"/>
      <c r="J37" s="11"/>
      <c r="K37" s="11"/>
      <c r="L37" s="11"/>
      <c r="M37" s="11"/>
      <c r="N37" s="11"/>
      <c r="O37" s="10"/>
      <c r="P37" s="10"/>
      <c r="Q37" s="10"/>
      <c r="R37" s="10"/>
      <c r="S37" s="10"/>
      <c r="T37" s="10"/>
      <c r="U37" s="19"/>
      <c r="V37" s="10"/>
      <c r="W37" s="10"/>
      <c r="X37" s="10"/>
      <c r="Y37" s="10"/>
      <c r="Z37" s="10"/>
      <c r="AA37" s="10"/>
      <c r="AB37" s="10"/>
      <c r="AC37" s="12"/>
      <c r="AD37" s="10"/>
      <c r="AE37" s="10"/>
      <c r="AF37" s="10"/>
      <c r="AG37" s="10"/>
      <c r="AH37" s="10"/>
    </row>
    <row r="38" spans="1:35" ht="15" customHeight="1" x14ac:dyDescent="0.4">
      <c r="A38" s="10"/>
      <c r="B38" s="10"/>
      <c r="C38" s="74" t="s">
        <v>618</v>
      </c>
      <c r="D38" s="11"/>
      <c r="E38" s="11"/>
      <c r="F38" s="11"/>
      <c r="G38" s="11"/>
      <c r="H38" s="11"/>
      <c r="I38" s="11"/>
      <c r="J38" s="11"/>
      <c r="K38" s="11"/>
      <c r="L38" s="11"/>
      <c r="M38" s="11"/>
      <c r="N38" s="11"/>
      <c r="O38" s="10"/>
      <c r="P38" s="10"/>
      <c r="Q38" s="10"/>
      <c r="R38" s="10"/>
      <c r="S38" s="10"/>
      <c r="T38" s="10"/>
      <c r="U38" s="19"/>
      <c r="V38" s="10"/>
      <c r="W38" s="10"/>
      <c r="X38" s="10"/>
      <c r="Y38" s="10"/>
      <c r="Z38" s="10"/>
      <c r="AA38" s="10"/>
      <c r="AB38" s="10"/>
      <c r="AC38" s="12" t="s">
        <v>52</v>
      </c>
      <c r="AD38" s="10"/>
      <c r="AE38" s="10"/>
      <c r="AF38" s="10"/>
      <c r="AG38" s="10"/>
      <c r="AH38" s="10"/>
    </row>
    <row r="39" spans="1:35" ht="15" customHeight="1" x14ac:dyDescent="0.4">
      <c r="A39" s="10"/>
      <c r="B39" s="10"/>
      <c r="C39" s="370" t="s">
        <v>129</v>
      </c>
      <c r="D39" s="370"/>
      <c r="E39" s="370"/>
      <c r="F39" s="370"/>
      <c r="G39" s="370" t="s">
        <v>6</v>
      </c>
      <c r="H39" s="370"/>
      <c r="I39" s="370"/>
      <c r="J39" s="370" t="s">
        <v>130</v>
      </c>
      <c r="K39" s="370"/>
      <c r="L39" s="370"/>
      <c r="M39" s="370" t="s">
        <v>131</v>
      </c>
      <c r="N39" s="370"/>
      <c r="O39" s="446"/>
      <c r="P39" s="49"/>
      <c r="Q39" s="394" t="s">
        <v>129</v>
      </c>
      <c r="R39" s="370"/>
      <c r="S39" s="370"/>
      <c r="T39" s="370"/>
      <c r="U39" s="370" t="s">
        <v>6</v>
      </c>
      <c r="V39" s="370"/>
      <c r="W39" s="370"/>
      <c r="X39" s="370" t="s">
        <v>130</v>
      </c>
      <c r="Y39" s="370"/>
      <c r="Z39" s="370"/>
      <c r="AA39" s="370" t="s">
        <v>131</v>
      </c>
      <c r="AB39" s="370"/>
      <c r="AC39" s="370"/>
      <c r="AD39" s="10"/>
      <c r="AE39" s="10"/>
      <c r="AF39" s="10"/>
      <c r="AG39" s="10"/>
      <c r="AH39" s="10"/>
    </row>
    <row r="40" spans="1:35" ht="15" customHeight="1" x14ac:dyDescent="0.4">
      <c r="A40" s="10"/>
      <c r="B40" s="10"/>
      <c r="C40" s="382" t="s">
        <v>132</v>
      </c>
      <c r="D40" s="370" t="s">
        <v>267</v>
      </c>
      <c r="E40" s="370"/>
      <c r="F40" s="370"/>
      <c r="G40" s="407">
        <f>SUM(J40:O40)</f>
        <v>0</v>
      </c>
      <c r="H40" s="407"/>
      <c r="I40" s="407"/>
      <c r="J40" s="408"/>
      <c r="K40" s="408"/>
      <c r="L40" s="408"/>
      <c r="M40" s="408"/>
      <c r="N40" s="408"/>
      <c r="O40" s="447"/>
      <c r="P40" s="50"/>
      <c r="Q40" s="445" t="s">
        <v>157</v>
      </c>
      <c r="R40" s="370" t="s">
        <v>158</v>
      </c>
      <c r="S40" s="370"/>
      <c r="T40" s="370"/>
      <c r="U40" s="407">
        <f t="shared" ref="U40:U63" si="0">SUM(X40:AC40)</f>
        <v>0</v>
      </c>
      <c r="V40" s="407"/>
      <c r="W40" s="407"/>
      <c r="X40" s="408"/>
      <c r="Y40" s="408"/>
      <c r="Z40" s="408"/>
      <c r="AA40" s="408"/>
      <c r="AB40" s="408"/>
      <c r="AC40" s="408"/>
      <c r="AD40" s="10"/>
      <c r="AE40" s="10"/>
      <c r="AF40" s="10"/>
      <c r="AG40" s="10"/>
      <c r="AH40" s="10"/>
      <c r="AI40" s="136" t="str">
        <f>IF(U65=0,"←生徒数（男女）が未記入です。",IF(AND(NOT(AA18=X65)),"←計が１.（１）①年齢別生徒数（男）と一致していません。",""))</f>
        <v>←生徒数（男女）が未記入です。</v>
      </c>
    </row>
    <row r="41" spans="1:35" ht="15" customHeight="1" x14ac:dyDescent="0.4">
      <c r="A41" s="10"/>
      <c r="B41" s="10"/>
      <c r="C41" s="383"/>
      <c r="D41" s="370" t="s">
        <v>133</v>
      </c>
      <c r="E41" s="370"/>
      <c r="F41" s="370"/>
      <c r="G41" s="407">
        <f t="shared" ref="G41:G62" si="1">SUM(J41:O41)</f>
        <v>0</v>
      </c>
      <c r="H41" s="407"/>
      <c r="I41" s="407"/>
      <c r="J41" s="408"/>
      <c r="K41" s="408"/>
      <c r="L41" s="408"/>
      <c r="M41" s="408"/>
      <c r="N41" s="408"/>
      <c r="O41" s="447"/>
      <c r="P41" s="50"/>
      <c r="Q41" s="445"/>
      <c r="R41" s="370" t="s">
        <v>159</v>
      </c>
      <c r="S41" s="370"/>
      <c r="T41" s="370"/>
      <c r="U41" s="407">
        <f t="shared" si="0"/>
        <v>0</v>
      </c>
      <c r="V41" s="407"/>
      <c r="W41" s="407"/>
      <c r="X41" s="408"/>
      <c r="Y41" s="408"/>
      <c r="Z41" s="408"/>
      <c r="AA41" s="408"/>
      <c r="AB41" s="408"/>
      <c r="AC41" s="408"/>
      <c r="AD41" s="10"/>
      <c r="AE41" s="10"/>
      <c r="AF41" s="10"/>
      <c r="AG41" s="10"/>
      <c r="AH41" s="10"/>
      <c r="AI41" s="136" t="str">
        <f>IF(U65=0,"",IF(AND(NOT(AA65=AA19)),"←計が１.（１）①年齢別生徒数（女）と一致していません。",""))</f>
        <v/>
      </c>
    </row>
    <row r="42" spans="1:35" ht="15" customHeight="1" x14ac:dyDescent="0.4">
      <c r="A42" s="10"/>
      <c r="B42" s="10"/>
      <c r="C42" s="383"/>
      <c r="D42" s="370" t="s">
        <v>134</v>
      </c>
      <c r="E42" s="370"/>
      <c r="F42" s="370"/>
      <c r="G42" s="407">
        <f t="shared" si="1"/>
        <v>0</v>
      </c>
      <c r="H42" s="407"/>
      <c r="I42" s="407"/>
      <c r="J42" s="408"/>
      <c r="K42" s="408"/>
      <c r="L42" s="408"/>
      <c r="M42" s="408"/>
      <c r="N42" s="408"/>
      <c r="O42" s="447"/>
      <c r="P42" s="50"/>
      <c r="Q42" s="445"/>
      <c r="R42" s="370" t="s">
        <v>160</v>
      </c>
      <c r="S42" s="370"/>
      <c r="T42" s="370"/>
      <c r="U42" s="407">
        <f t="shared" si="0"/>
        <v>0</v>
      </c>
      <c r="V42" s="407"/>
      <c r="W42" s="407"/>
      <c r="X42" s="408"/>
      <c r="Y42" s="408"/>
      <c r="Z42" s="408"/>
      <c r="AA42" s="408"/>
      <c r="AB42" s="408"/>
      <c r="AC42" s="408"/>
      <c r="AD42" s="10"/>
      <c r="AE42" s="10"/>
      <c r="AF42" s="10"/>
      <c r="AG42" s="10"/>
      <c r="AH42" s="10"/>
    </row>
    <row r="43" spans="1:35" ht="15" customHeight="1" x14ac:dyDescent="0.4">
      <c r="A43" s="10"/>
      <c r="B43" s="10"/>
      <c r="C43" s="383"/>
      <c r="D43" s="370" t="s">
        <v>135</v>
      </c>
      <c r="E43" s="370"/>
      <c r="F43" s="370"/>
      <c r="G43" s="407">
        <f t="shared" si="1"/>
        <v>0</v>
      </c>
      <c r="H43" s="407"/>
      <c r="I43" s="407"/>
      <c r="J43" s="408"/>
      <c r="K43" s="408"/>
      <c r="L43" s="408"/>
      <c r="M43" s="408"/>
      <c r="N43" s="408"/>
      <c r="O43" s="447"/>
      <c r="P43" s="50"/>
      <c r="Q43" s="445"/>
      <c r="R43" s="370" t="s">
        <v>161</v>
      </c>
      <c r="S43" s="370"/>
      <c r="T43" s="370"/>
      <c r="U43" s="407">
        <f t="shared" si="0"/>
        <v>0</v>
      </c>
      <c r="V43" s="407"/>
      <c r="W43" s="407"/>
      <c r="X43" s="408"/>
      <c r="Y43" s="408"/>
      <c r="Z43" s="408"/>
      <c r="AA43" s="408"/>
      <c r="AB43" s="408"/>
      <c r="AC43" s="408"/>
      <c r="AD43" s="10"/>
      <c r="AE43" s="10"/>
      <c r="AF43" s="10"/>
      <c r="AG43" s="10"/>
      <c r="AH43" s="10"/>
    </row>
    <row r="44" spans="1:35" ht="15" customHeight="1" x14ac:dyDescent="0.4">
      <c r="A44" s="10"/>
      <c r="B44" s="10"/>
      <c r="C44" s="383"/>
      <c r="D44" s="370" t="s">
        <v>136</v>
      </c>
      <c r="E44" s="370"/>
      <c r="F44" s="370"/>
      <c r="G44" s="407">
        <f t="shared" si="1"/>
        <v>0</v>
      </c>
      <c r="H44" s="407"/>
      <c r="I44" s="407"/>
      <c r="J44" s="408"/>
      <c r="K44" s="408"/>
      <c r="L44" s="408"/>
      <c r="M44" s="408"/>
      <c r="N44" s="408"/>
      <c r="O44" s="447"/>
      <c r="P44" s="50"/>
      <c r="Q44" s="445"/>
      <c r="R44" s="370" t="s">
        <v>162</v>
      </c>
      <c r="S44" s="370"/>
      <c r="T44" s="370"/>
      <c r="U44" s="407">
        <f t="shared" si="0"/>
        <v>0</v>
      </c>
      <c r="V44" s="407"/>
      <c r="W44" s="407"/>
      <c r="X44" s="408"/>
      <c r="Y44" s="408"/>
      <c r="Z44" s="408"/>
      <c r="AA44" s="408"/>
      <c r="AB44" s="408"/>
      <c r="AC44" s="408"/>
      <c r="AD44" s="10"/>
      <c r="AE44" s="10"/>
      <c r="AF44" s="10"/>
      <c r="AG44" s="10"/>
      <c r="AH44" s="10"/>
    </row>
    <row r="45" spans="1:35" ht="15" customHeight="1" x14ac:dyDescent="0.4">
      <c r="A45" s="10"/>
      <c r="B45" s="10"/>
      <c r="C45" s="383"/>
      <c r="D45" s="370" t="s">
        <v>137</v>
      </c>
      <c r="E45" s="370"/>
      <c r="F45" s="370"/>
      <c r="G45" s="407">
        <f t="shared" si="1"/>
        <v>0</v>
      </c>
      <c r="H45" s="407"/>
      <c r="I45" s="407"/>
      <c r="J45" s="408"/>
      <c r="K45" s="408"/>
      <c r="L45" s="408"/>
      <c r="M45" s="408"/>
      <c r="N45" s="408"/>
      <c r="O45" s="447"/>
      <c r="P45" s="50"/>
      <c r="Q45" s="445"/>
      <c r="R45" s="370" t="s">
        <v>163</v>
      </c>
      <c r="S45" s="370"/>
      <c r="T45" s="370"/>
      <c r="U45" s="407">
        <f t="shared" si="0"/>
        <v>0</v>
      </c>
      <c r="V45" s="407"/>
      <c r="W45" s="407"/>
      <c r="X45" s="408"/>
      <c r="Y45" s="408"/>
      <c r="Z45" s="408"/>
      <c r="AA45" s="408"/>
      <c r="AB45" s="408"/>
      <c r="AC45" s="408"/>
      <c r="AD45" s="10"/>
      <c r="AE45" s="10"/>
      <c r="AF45" s="10"/>
      <c r="AG45" s="10"/>
      <c r="AH45" s="10"/>
    </row>
    <row r="46" spans="1:35" ht="15" customHeight="1" x14ac:dyDescent="0.4">
      <c r="A46" s="10"/>
      <c r="B46" s="10"/>
      <c r="C46" s="384"/>
      <c r="D46" s="370" t="s">
        <v>138</v>
      </c>
      <c r="E46" s="370"/>
      <c r="F46" s="370"/>
      <c r="G46" s="407">
        <f t="shared" si="1"/>
        <v>0</v>
      </c>
      <c r="H46" s="407"/>
      <c r="I46" s="407"/>
      <c r="J46" s="408"/>
      <c r="K46" s="408"/>
      <c r="L46" s="408"/>
      <c r="M46" s="408"/>
      <c r="N46" s="408"/>
      <c r="O46" s="447"/>
      <c r="P46" s="50"/>
      <c r="Q46" s="445"/>
      <c r="R46" s="370" t="s">
        <v>164</v>
      </c>
      <c r="S46" s="370"/>
      <c r="T46" s="370"/>
      <c r="U46" s="407">
        <f t="shared" si="0"/>
        <v>0</v>
      </c>
      <c r="V46" s="407"/>
      <c r="W46" s="407"/>
      <c r="X46" s="408"/>
      <c r="Y46" s="408"/>
      <c r="Z46" s="408"/>
      <c r="AA46" s="408"/>
      <c r="AB46" s="408"/>
      <c r="AC46" s="408"/>
      <c r="AD46" s="10"/>
      <c r="AE46" s="10"/>
      <c r="AF46" s="10"/>
      <c r="AG46" s="10"/>
      <c r="AH46" s="10"/>
    </row>
    <row r="47" spans="1:35" ht="15" customHeight="1" x14ac:dyDescent="0.4">
      <c r="A47" s="10"/>
      <c r="B47" s="10"/>
      <c r="C47" s="381" t="s">
        <v>139</v>
      </c>
      <c r="D47" s="370" t="s">
        <v>140</v>
      </c>
      <c r="E47" s="370"/>
      <c r="F47" s="370"/>
      <c r="G47" s="407">
        <f t="shared" si="1"/>
        <v>0</v>
      </c>
      <c r="H47" s="407"/>
      <c r="I47" s="407"/>
      <c r="J47" s="408"/>
      <c r="K47" s="408"/>
      <c r="L47" s="408"/>
      <c r="M47" s="408"/>
      <c r="N47" s="408"/>
      <c r="O47" s="447"/>
      <c r="P47" s="50"/>
      <c r="Q47" s="445" t="s">
        <v>165</v>
      </c>
      <c r="R47" s="370" t="s">
        <v>166</v>
      </c>
      <c r="S47" s="370"/>
      <c r="T47" s="370"/>
      <c r="U47" s="407">
        <f t="shared" si="0"/>
        <v>0</v>
      </c>
      <c r="V47" s="407"/>
      <c r="W47" s="407"/>
      <c r="X47" s="408"/>
      <c r="Y47" s="408"/>
      <c r="Z47" s="408"/>
      <c r="AA47" s="408"/>
      <c r="AB47" s="408"/>
      <c r="AC47" s="408"/>
      <c r="AD47" s="10"/>
      <c r="AE47" s="10"/>
      <c r="AF47" s="10"/>
      <c r="AG47" s="10"/>
      <c r="AH47" s="10"/>
    </row>
    <row r="48" spans="1:35" ht="15" customHeight="1" x14ac:dyDescent="0.4">
      <c r="A48" s="10"/>
      <c r="B48" s="10"/>
      <c r="C48" s="381"/>
      <c r="D48" s="370" t="s">
        <v>141</v>
      </c>
      <c r="E48" s="370"/>
      <c r="F48" s="370"/>
      <c r="G48" s="407">
        <f t="shared" si="1"/>
        <v>0</v>
      </c>
      <c r="H48" s="407"/>
      <c r="I48" s="407"/>
      <c r="J48" s="408"/>
      <c r="K48" s="408"/>
      <c r="L48" s="408"/>
      <c r="M48" s="408"/>
      <c r="N48" s="408"/>
      <c r="O48" s="447"/>
      <c r="P48" s="50"/>
      <c r="Q48" s="445"/>
      <c r="R48" s="370" t="s">
        <v>167</v>
      </c>
      <c r="S48" s="370"/>
      <c r="T48" s="370"/>
      <c r="U48" s="407">
        <f t="shared" si="0"/>
        <v>0</v>
      </c>
      <c r="V48" s="407"/>
      <c r="W48" s="407"/>
      <c r="X48" s="408"/>
      <c r="Y48" s="408"/>
      <c r="Z48" s="408"/>
      <c r="AA48" s="408"/>
      <c r="AB48" s="408"/>
      <c r="AC48" s="408"/>
      <c r="AD48" s="10"/>
      <c r="AE48" s="10"/>
      <c r="AF48" s="10"/>
      <c r="AG48" s="10"/>
      <c r="AH48" s="10"/>
    </row>
    <row r="49" spans="1:34" ht="15" customHeight="1" x14ac:dyDescent="0.4">
      <c r="A49" s="10"/>
      <c r="B49" s="10"/>
      <c r="C49" s="381"/>
      <c r="D49" s="370" t="s">
        <v>142</v>
      </c>
      <c r="E49" s="370"/>
      <c r="F49" s="370"/>
      <c r="G49" s="407">
        <f t="shared" si="1"/>
        <v>0</v>
      </c>
      <c r="H49" s="407"/>
      <c r="I49" s="407"/>
      <c r="J49" s="408"/>
      <c r="K49" s="408"/>
      <c r="L49" s="408"/>
      <c r="M49" s="408"/>
      <c r="N49" s="408"/>
      <c r="O49" s="447"/>
      <c r="P49" s="50"/>
      <c r="Q49" s="445"/>
      <c r="R49" s="370" t="s">
        <v>168</v>
      </c>
      <c r="S49" s="370"/>
      <c r="T49" s="370"/>
      <c r="U49" s="407">
        <f t="shared" si="0"/>
        <v>0</v>
      </c>
      <c r="V49" s="407"/>
      <c r="W49" s="407"/>
      <c r="X49" s="408"/>
      <c r="Y49" s="408"/>
      <c r="Z49" s="408"/>
      <c r="AA49" s="408"/>
      <c r="AB49" s="408"/>
      <c r="AC49" s="408"/>
      <c r="AD49" s="10"/>
      <c r="AE49" s="10"/>
      <c r="AF49" s="10"/>
      <c r="AG49" s="10"/>
      <c r="AH49" s="10"/>
    </row>
    <row r="50" spans="1:34" ht="15" customHeight="1" x14ac:dyDescent="0.4">
      <c r="A50" s="10"/>
      <c r="B50" s="10"/>
      <c r="C50" s="381"/>
      <c r="D50" s="370" t="s">
        <v>143</v>
      </c>
      <c r="E50" s="370"/>
      <c r="F50" s="370"/>
      <c r="G50" s="407">
        <f t="shared" si="1"/>
        <v>0</v>
      </c>
      <c r="H50" s="407"/>
      <c r="I50" s="407"/>
      <c r="J50" s="408"/>
      <c r="K50" s="408"/>
      <c r="L50" s="408"/>
      <c r="M50" s="408"/>
      <c r="N50" s="408"/>
      <c r="O50" s="447"/>
      <c r="P50" s="50"/>
      <c r="Q50" s="445"/>
      <c r="R50" s="370" t="s">
        <v>169</v>
      </c>
      <c r="S50" s="370"/>
      <c r="T50" s="370"/>
      <c r="U50" s="407">
        <f t="shared" si="0"/>
        <v>0</v>
      </c>
      <c r="V50" s="407"/>
      <c r="W50" s="407"/>
      <c r="X50" s="408"/>
      <c r="Y50" s="408"/>
      <c r="Z50" s="408"/>
      <c r="AA50" s="408"/>
      <c r="AB50" s="408"/>
      <c r="AC50" s="408"/>
      <c r="AD50" s="10"/>
      <c r="AE50" s="10"/>
      <c r="AF50" s="10"/>
      <c r="AG50" s="10"/>
      <c r="AH50" s="10"/>
    </row>
    <row r="51" spans="1:34" ht="15" customHeight="1" x14ac:dyDescent="0.4">
      <c r="A51" s="10"/>
      <c r="B51" s="10"/>
      <c r="C51" s="381"/>
      <c r="D51" s="370" t="s">
        <v>144</v>
      </c>
      <c r="E51" s="370"/>
      <c r="F51" s="370"/>
      <c r="G51" s="407">
        <f t="shared" si="1"/>
        <v>0</v>
      </c>
      <c r="H51" s="407"/>
      <c r="I51" s="407"/>
      <c r="J51" s="408"/>
      <c r="K51" s="408"/>
      <c r="L51" s="408"/>
      <c r="M51" s="408"/>
      <c r="N51" s="408"/>
      <c r="O51" s="447"/>
      <c r="P51" s="50"/>
      <c r="Q51" s="445"/>
      <c r="R51" s="370" t="s">
        <v>170</v>
      </c>
      <c r="S51" s="370"/>
      <c r="T51" s="370"/>
      <c r="U51" s="407">
        <f t="shared" si="0"/>
        <v>0</v>
      </c>
      <c r="V51" s="407"/>
      <c r="W51" s="407"/>
      <c r="X51" s="408"/>
      <c r="Y51" s="408"/>
      <c r="Z51" s="408"/>
      <c r="AA51" s="408"/>
      <c r="AB51" s="408"/>
      <c r="AC51" s="408"/>
      <c r="AD51" s="10"/>
      <c r="AE51" s="10"/>
      <c r="AF51" s="10"/>
      <c r="AG51" s="10"/>
      <c r="AH51" s="10"/>
    </row>
    <row r="52" spans="1:34" ht="15" customHeight="1" x14ac:dyDescent="0.4">
      <c r="A52" s="10"/>
      <c r="B52" s="10"/>
      <c r="C52" s="381"/>
      <c r="D52" s="370" t="s">
        <v>145</v>
      </c>
      <c r="E52" s="370"/>
      <c r="F52" s="370"/>
      <c r="G52" s="407">
        <f t="shared" si="1"/>
        <v>0</v>
      </c>
      <c r="H52" s="407"/>
      <c r="I52" s="407"/>
      <c r="J52" s="408"/>
      <c r="K52" s="408"/>
      <c r="L52" s="408"/>
      <c r="M52" s="408"/>
      <c r="N52" s="408"/>
      <c r="O52" s="447"/>
      <c r="P52" s="50"/>
      <c r="Q52" s="445" t="s">
        <v>171</v>
      </c>
      <c r="R52" s="370" t="s">
        <v>172</v>
      </c>
      <c r="S52" s="370"/>
      <c r="T52" s="370"/>
      <c r="U52" s="407">
        <f t="shared" si="0"/>
        <v>0</v>
      </c>
      <c r="V52" s="407"/>
      <c r="W52" s="407"/>
      <c r="X52" s="408"/>
      <c r="Y52" s="408"/>
      <c r="Z52" s="408"/>
      <c r="AA52" s="408"/>
      <c r="AB52" s="408"/>
      <c r="AC52" s="408"/>
      <c r="AD52" s="10"/>
      <c r="AE52" s="10"/>
      <c r="AF52" s="10"/>
      <c r="AG52" s="10"/>
      <c r="AH52" s="10"/>
    </row>
    <row r="53" spans="1:34" ht="15" customHeight="1" x14ac:dyDescent="0.4">
      <c r="A53" s="10"/>
      <c r="B53" s="10"/>
      <c r="C53" s="381"/>
      <c r="D53" s="370" t="s">
        <v>146</v>
      </c>
      <c r="E53" s="370"/>
      <c r="F53" s="370"/>
      <c r="G53" s="407">
        <f t="shared" si="1"/>
        <v>0</v>
      </c>
      <c r="H53" s="407"/>
      <c r="I53" s="407"/>
      <c r="J53" s="408"/>
      <c r="K53" s="408"/>
      <c r="L53" s="408"/>
      <c r="M53" s="408"/>
      <c r="N53" s="408"/>
      <c r="O53" s="447"/>
      <c r="P53" s="50"/>
      <c r="Q53" s="445"/>
      <c r="R53" s="370" t="s">
        <v>173</v>
      </c>
      <c r="S53" s="370"/>
      <c r="T53" s="370"/>
      <c r="U53" s="407">
        <f t="shared" si="0"/>
        <v>0</v>
      </c>
      <c r="V53" s="407"/>
      <c r="W53" s="407"/>
      <c r="X53" s="408"/>
      <c r="Y53" s="408"/>
      <c r="Z53" s="408"/>
      <c r="AA53" s="408"/>
      <c r="AB53" s="408"/>
      <c r="AC53" s="408"/>
      <c r="AD53" s="10"/>
      <c r="AE53" s="10"/>
      <c r="AF53" s="10"/>
      <c r="AG53" s="10"/>
      <c r="AH53" s="10"/>
    </row>
    <row r="54" spans="1:34" ht="15" customHeight="1" x14ac:dyDescent="0.4">
      <c r="A54" s="10"/>
      <c r="B54" s="10"/>
      <c r="C54" s="380" t="s">
        <v>147</v>
      </c>
      <c r="D54" s="370" t="s">
        <v>148</v>
      </c>
      <c r="E54" s="370"/>
      <c r="F54" s="370"/>
      <c r="G54" s="407">
        <f t="shared" si="1"/>
        <v>0</v>
      </c>
      <c r="H54" s="407"/>
      <c r="I54" s="407"/>
      <c r="J54" s="408"/>
      <c r="K54" s="408"/>
      <c r="L54" s="408"/>
      <c r="M54" s="408"/>
      <c r="N54" s="408"/>
      <c r="O54" s="447"/>
      <c r="P54" s="50"/>
      <c r="Q54" s="445"/>
      <c r="R54" s="370" t="s">
        <v>174</v>
      </c>
      <c r="S54" s="370"/>
      <c r="T54" s="370"/>
      <c r="U54" s="407">
        <f t="shared" si="0"/>
        <v>0</v>
      </c>
      <c r="V54" s="407"/>
      <c r="W54" s="407"/>
      <c r="X54" s="408"/>
      <c r="Y54" s="408"/>
      <c r="Z54" s="408"/>
      <c r="AA54" s="408"/>
      <c r="AB54" s="408"/>
      <c r="AC54" s="408"/>
      <c r="AD54" s="10"/>
      <c r="AE54" s="10"/>
      <c r="AF54" s="10"/>
      <c r="AG54" s="10"/>
      <c r="AH54" s="10"/>
    </row>
    <row r="55" spans="1:34" ht="15" customHeight="1" x14ac:dyDescent="0.4">
      <c r="A55" s="10"/>
      <c r="B55" s="10"/>
      <c r="C55" s="380"/>
      <c r="D55" s="370" t="s">
        <v>149</v>
      </c>
      <c r="E55" s="370"/>
      <c r="F55" s="370"/>
      <c r="G55" s="407">
        <f t="shared" si="1"/>
        <v>0</v>
      </c>
      <c r="H55" s="407"/>
      <c r="I55" s="407"/>
      <c r="J55" s="408"/>
      <c r="K55" s="408"/>
      <c r="L55" s="408"/>
      <c r="M55" s="408"/>
      <c r="N55" s="408"/>
      <c r="O55" s="447"/>
      <c r="P55" s="50"/>
      <c r="Q55" s="445"/>
      <c r="R55" s="370" t="s">
        <v>175</v>
      </c>
      <c r="S55" s="370"/>
      <c r="T55" s="370"/>
      <c r="U55" s="407">
        <f t="shared" si="0"/>
        <v>0</v>
      </c>
      <c r="V55" s="407"/>
      <c r="W55" s="407"/>
      <c r="X55" s="408"/>
      <c r="Y55" s="408"/>
      <c r="Z55" s="408"/>
      <c r="AA55" s="408"/>
      <c r="AB55" s="408"/>
      <c r="AC55" s="408"/>
      <c r="AD55" s="10"/>
      <c r="AE55" s="10"/>
      <c r="AF55" s="10"/>
      <c r="AG55" s="10"/>
      <c r="AH55" s="10"/>
    </row>
    <row r="56" spans="1:34" ht="15" customHeight="1" x14ac:dyDescent="0.4">
      <c r="A56" s="10"/>
      <c r="B56" s="10"/>
      <c r="C56" s="380"/>
      <c r="D56" s="370" t="s">
        <v>150</v>
      </c>
      <c r="E56" s="370"/>
      <c r="F56" s="370"/>
      <c r="G56" s="407">
        <f t="shared" si="1"/>
        <v>0</v>
      </c>
      <c r="H56" s="407"/>
      <c r="I56" s="407"/>
      <c r="J56" s="408"/>
      <c r="K56" s="408"/>
      <c r="L56" s="408"/>
      <c r="M56" s="408"/>
      <c r="N56" s="408"/>
      <c r="O56" s="447"/>
      <c r="P56" s="50"/>
      <c r="Q56" s="445" t="s">
        <v>176</v>
      </c>
      <c r="R56" s="370" t="s">
        <v>177</v>
      </c>
      <c r="S56" s="370"/>
      <c r="T56" s="370"/>
      <c r="U56" s="407">
        <f t="shared" si="0"/>
        <v>0</v>
      </c>
      <c r="V56" s="407"/>
      <c r="W56" s="407"/>
      <c r="X56" s="408"/>
      <c r="Y56" s="408"/>
      <c r="Z56" s="408"/>
      <c r="AA56" s="408"/>
      <c r="AB56" s="408"/>
      <c r="AC56" s="408"/>
      <c r="AD56" s="10"/>
      <c r="AE56" s="10"/>
      <c r="AF56" s="10"/>
      <c r="AG56" s="10"/>
      <c r="AH56" s="10"/>
    </row>
    <row r="57" spans="1:34" ht="15" customHeight="1" x14ac:dyDescent="0.4">
      <c r="A57" s="10"/>
      <c r="B57" s="10"/>
      <c r="C57" s="380"/>
      <c r="D57" s="370" t="s">
        <v>151</v>
      </c>
      <c r="E57" s="370"/>
      <c r="F57" s="370"/>
      <c r="G57" s="407">
        <f t="shared" si="1"/>
        <v>0</v>
      </c>
      <c r="H57" s="407"/>
      <c r="I57" s="407"/>
      <c r="J57" s="408"/>
      <c r="K57" s="408"/>
      <c r="L57" s="408"/>
      <c r="M57" s="408"/>
      <c r="N57" s="408"/>
      <c r="O57" s="447"/>
      <c r="P57" s="50"/>
      <c r="Q57" s="445"/>
      <c r="R57" s="370" t="s">
        <v>178</v>
      </c>
      <c r="S57" s="370"/>
      <c r="T57" s="370"/>
      <c r="U57" s="407">
        <f t="shared" si="0"/>
        <v>0</v>
      </c>
      <c r="V57" s="407"/>
      <c r="W57" s="407"/>
      <c r="X57" s="408"/>
      <c r="Y57" s="408"/>
      <c r="Z57" s="408"/>
      <c r="AA57" s="408"/>
      <c r="AB57" s="408"/>
      <c r="AC57" s="408"/>
      <c r="AD57" s="10"/>
      <c r="AE57" s="10"/>
      <c r="AF57" s="10"/>
      <c r="AG57" s="10"/>
      <c r="AH57" s="10"/>
    </row>
    <row r="58" spans="1:34" ht="15" customHeight="1" x14ac:dyDescent="0.4">
      <c r="A58" s="10"/>
      <c r="B58" s="10"/>
      <c r="C58" s="380"/>
      <c r="D58" s="370" t="s">
        <v>152</v>
      </c>
      <c r="E58" s="370"/>
      <c r="F58" s="370"/>
      <c r="G58" s="407">
        <f t="shared" si="1"/>
        <v>0</v>
      </c>
      <c r="H58" s="407"/>
      <c r="I58" s="407"/>
      <c r="J58" s="408"/>
      <c r="K58" s="408"/>
      <c r="L58" s="408"/>
      <c r="M58" s="408"/>
      <c r="N58" s="408"/>
      <c r="O58" s="447"/>
      <c r="P58" s="50"/>
      <c r="Q58" s="445"/>
      <c r="R58" s="370" t="s">
        <v>179</v>
      </c>
      <c r="S58" s="370"/>
      <c r="T58" s="370"/>
      <c r="U58" s="407">
        <f t="shared" si="0"/>
        <v>0</v>
      </c>
      <c r="V58" s="407"/>
      <c r="W58" s="407"/>
      <c r="X58" s="408"/>
      <c r="Y58" s="408"/>
      <c r="Z58" s="408"/>
      <c r="AA58" s="408"/>
      <c r="AB58" s="408"/>
      <c r="AC58" s="408"/>
      <c r="AD58" s="10"/>
      <c r="AE58" s="10"/>
      <c r="AF58" s="10"/>
      <c r="AG58" s="10"/>
      <c r="AH58" s="10"/>
    </row>
    <row r="59" spans="1:34" ht="15" customHeight="1" x14ac:dyDescent="0.4">
      <c r="A59" s="10"/>
      <c r="B59" s="10"/>
      <c r="C59" s="380"/>
      <c r="D59" s="370" t="s">
        <v>153</v>
      </c>
      <c r="E59" s="370"/>
      <c r="F59" s="370"/>
      <c r="G59" s="407">
        <f t="shared" si="1"/>
        <v>0</v>
      </c>
      <c r="H59" s="407"/>
      <c r="I59" s="407"/>
      <c r="J59" s="408"/>
      <c r="K59" s="408"/>
      <c r="L59" s="408"/>
      <c r="M59" s="408"/>
      <c r="N59" s="408"/>
      <c r="O59" s="447"/>
      <c r="P59" s="50"/>
      <c r="Q59" s="445"/>
      <c r="R59" s="370" t="s">
        <v>180</v>
      </c>
      <c r="S59" s="370"/>
      <c r="T59" s="370"/>
      <c r="U59" s="407">
        <f t="shared" si="0"/>
        <v>0</v>
      </c>
      <c r="V59" s="407"/>
      <c r="W59" s="407"/>
      <c r="X59" s="408"/>
      <c r="Y59" s="408"/>
      <c r="Z59" s="408"/>
      <c r="AA59" s="408"/>
      <c r="AB59" s="408"/>
      <c r="AC59" s="408"/>
      <c r="AD59" s="10"/>
      <c r="AE59" s="10"/>
      <c r="AF59" s="10"/>
      <c r="AG59" s="10"/>
      <c r="AH59" s="10"/>
    </row>
    <row r="60" spans="1:34" ht="15" customHeight="1" x14ac:dyDescent="0.4">
      <c r="A60" s="10"/>
      <c r="B60" s="10"/>
      <c r="C60" s="380"/>
      <c r="D60" s="370" t="s">
        <v>154</v>
      </c>
      <c r="E60" s="370"/>
      <c r="F60" s="370"/>
      <c r="G60" s="407">
        <f t="shared" si="1"/>
        <v>0</v>
      </c>
      <c r="H60" s="407"/>
      <c r="I60" s="407"/>
      <c r="J60" s="408"/>
      <c r="K60" s="408"/>
      <c r="L60" s="408"/>
      <c r="M60" s="408"/>
      <c r="N60" s="408"/>
      <c r="O60" s="447"/>
      <c r="P60" s="50"/>
      <c r="Q60" s="445"/>
      <c r="R60" s="370" t="s">
        <v>181</v>
      </c>
      <c r="S60" s="370"/>
      <c r="T60" s="370"/>
      <c r="U60" s="407">
        <f t="shared" si="0"/>
        <v>0</v>
      </c>
      <c r="V60" s="407"/>
      <c r="W60" s="407"/>
      <c r="X60" s="408"/>
      <c r="Y60" s="408"/>
      <c r="Z60" s="408"/>
      <c r="AA60" s="408"/>
      <c r="AB60" s="408"/>
      <c r="AC60" s="408"/>
      <c r="AD60" s="10"/>
      <c r="AE60" s="10"/>
      <c r="AF60" s="10"/>
      <c r="AG60" s="10"/>
      <c r="AH60" s="10"/>
    </row>
    <row r="61" spans="1:34" ht="15" customHeight="1" x14ac:dyDescent="0.4">
      <c r="A61" s="10"/>
      <c r="B61" s="10"/>
      <c r="C61" s="380"/>
      <c r="D61" s="370" t="s">
        <v>155</v>
      </c>
      <c r="E61" s="370"/>
      <c r="F61" s="370"/>
      <c r="G61" s="407">
        <f t="shared" si="1"/>
        <v>0</v>
      </c>
      <c r="H61" s="407"/>
      <c r="I61" s="407"/>
      <c r="J61" s="408"/>
      <c r="K61" s="408"/>
      <c r="L61" s="408"/>
      <c r="M61" s="408"/>
      <c r="N61" s="408"/>
      <c r="O61" s="447"/>
      <c r="P61" s="50"/>
      <c r="Q61" s="445"/>
      <c r="R61" s="370" t="s">
        <v>182</v>
      </c>
      <c r="S61" s="370"/>
      <c r="T61" s="370"/>
      <c r="U61" s="407">
        <f t="shared" si="0"/>
        <v>0</v>
      </c>
      <c r="V61" s="407"/>
      <c r="W61" s="407"/>
      <c r="X61" s="408"/>
      <c r="Y61" s="408"/>
      <c r="Z61" s="408"/>
      <c r="AA61" s="408"/>
      <c r="AB61" s="408"/>
      <c r="AC61" s="408"/>
      <c r="AD61" s="10"/>
      <c r="AE61" s="10"/>
      <c r="AF61" s="10"/>
      <c r="AG61" s="10"/>
      <c r="AH61" s="10"/>
    </row>
    <row r="62" spans="1:34" ht="15" customHeight="1" x14ac:dyDescent="0.4">
      <c r="A62" s="10"/>
      <c r="B62" s="10"/>
      <c r="C62" s="380"/>
      <c r="D62" s="370" t="s">
        <v>156</v>
      </c>
      <c r="E62" s="370"/>
      <c r="F62" s="370"/>
      <c r="G62" s="407">
        <f t="shared" si="1"/>
        <v>0</v>
      </c>
      <c r="H62" s="407"/>
      <c r="I62" s="407"/>
      <c r="J62" s="408"/>
      <c r="K62" s="408"/>
      <c r="L62" s="408"/>
      <c r="M62" s="408"/>
      <c r="N62" s="408"/>
      <c r="O62" s="447"/>
      <c r="P62" s="50"/>
      <c r="Q62" s="445"/>
      <c r="R62" s="370" t="s">
        <v>183</v>
      </c>
      <c r="S62" s="370"/>
      <c r="T62" s="370"/>
      <c r="U62" s="407">
        <f t="shared" si="0"/>
        <v>0</v>
      </c>
      <c r="V62" s="407"/>
      <c r="W62" s="407"/>
      <c r="X62" s="408"/>
      <c r="Y62" s="408"/>
      <c r="Z62" s="408"/>
      <c r="AA62" s="408"/>
      <c r="AB62" s="408"/>
      <c r="AC62" s="408"/>
      <c r="AD62" s="10"/>
      <c r="AE62" s="10"/>
      <c r="AF62" s="10"/>
      <c r="AG62" s="10"/>
      <c r="AH62" s="10"/>
    </row>
    <row r="63" spans="1:34" ht="15" customHeight="1" x14ac:dyDescent="0.4">
      <c r="A63" s="10"/>
      <c r="B63" s="10"/>
      <c r="C63" s="10"/>
      <c r="D63" s="10"/>
      <c r="E63" s="10"/>
      <c r="F63" s="10"/>
      <c r="G63" s="10"/>
      <c r="H63" s="10"/>
      <c r="I63" s="10"/>
      <c r="J63" s="10"/>
      <c r="K63" s="10"/>
      <c r="L63" s="10"/>
      <c r="M63" s="10"/>
      <c r="N63" s="10"/>
      <c r="O63" s="10"/>
      <c r="P63" s="10"/>
      <c r="Q63" s="380"/>
      <c r="R63" s="370" t="s">
        <v>184</v>
      </c>
      <c r="S63" s="370"/>
      <c r="T63" s="370"/>
      <c r="U63" s="407">
        <f t="shared" si="0"/>
        <v>0</v>
      </c>
      <c r="V63" s="407"/>
      <c r="W63" s="407"/>
      <c r="X63" s="408"/>
      <c r="Y63" s="408"/>
      <c r="Z63" s="408"/>
      <c r="AA63" s="408"/>
      <c r="AB63" s="408"/>
      <c r="AC63" s="408"/>
      <c r="AD63" s="10"/>
      <c r="AE63" s="10"/>
      <c r="AF63" s="10"/>
      <c r="AG63" s="10"/>
      <c r="AH63" s="10"/>
    </row>
    <row r="64" spans="1:34" ht="15" customHeight="1" x14ac:dyDescent="0.4">
      <c r="A64" s="10"/>
      <c r="B64" s="10"/>
      <c r="C64" s="10"/>
      <c r="D64" s="10"/>
      <c r="E64" s="10"/>
      <c r="F64" s="10"/>
      <c r="G64" s="10"/>
      <c r="H64" s="10"/>
      <c r="I64" s="10"/>
      <c r="J64" s="10"/>
      <c r="K64" s="10"/>
      <c r="L64" s="10"/>
      <c r="M64" s="10"/>
      <c r="N64" s="10"/>
      <c r="O64" s="10"/>
      <c r="P64" s="10"/>
      <c r="Q64" s="446" t="s">
        <v>185</v>
      </c>
      <c r="R64" s="393"/>
      <c r="S64" s="393"/>
      <c r="T64" s="394"/>
      <c r="U64" s="407">
        <f>SUM(X64:AC64)</f>
        <v>0</v>
      </c>
      <c r="V64" s="407"/>
      <c r="W64" s="407"/>
      <c r="X64" s="408"/>
      <c r="Y64" s="408"/>
      <c r="Z64" s="408"/>
      <c r="AA64" s="408">
        <v>0</v>
      </c>
      <c r="AB64" s="408"/>
      <c r="AC64" s="408"/>
      <c r="AD64" s="10"/>
      <c r="AE64" s="10"/>
      <c r="AF64" s="10"/>
      <c r="AG64" s="10"/>
      <c r="AH64" s="10"/>
    </row>
    <row r="65" spans="1:35" ht="15" customHeight="1" x14ac:dyDescent="0.4">
      <c r="A65" s="10"/>
      <c r="B65" s="10"/>
      <c r="C65" s="10"/>
      <c r="D65" s="10"/>
      <c r="E65" s="10"/>
      <c r="F65" s="10"/>
      <c r="G65" s="10"/>
      <c r="H65" s="10"/>
      <c r="I65" s="10"/>
      <c r="J65" s="10"/>
      <c r="K65" s="10"/>
      <c r="L65" s="10"/>
      <c r="M65" s="10"/>
      <c r="N65" s="10"/>
      <c r="O65" s="10"/>
      <c r="P65" s="10"/>
      <c r="Q65" s="446" t="s">
        <v>6</v>
      </c>
      <c r="R65" s="393"/>
      <c r="S65" s="393"/>
      <c r="T65" s="394"/>
      <c r="U65" s="407">
        <f>SUM(G40:I62,U40:W64)</f>
        <v>0</v>
      </c>
      <c r="V65" s="407"/>
      <c r="W65" s="407"/>
      <c r="X65" s="407">
        <f>SUM(J40:L62,X40:Z64)</f>
        <v>0</v>
      </c>
      <c r="Y65" s="407"/>
      <c r="Z65" s="407"/>
      <c r="AA65" s="407">
        <f>SUM(M40:O62,AA40:AC64)</f>
        <v>0</v>
      </c>
      <c r="AB65" s="407"/>
      <c r="AC65" s="407"/>
      <c r="AD65" s="10"/>
      <c r="AE65" s="10"/>
      <c r="AF65" s="10"/>
      <c r="AG65" s="10"/>
      <c r="AH65" s="10"/>
    </row>
    <row r="66" spans="1:35" ht="15" customHeight="1" x14ac:dyDescent="0.4">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46"/>
      <c r="AE66" s="44"/>
      <c r="AF66" s="44"/>
      <c r="AG66" s="10"/>
      <c r="AH66" s="10"/>
    </row>
    <row r="67" spans="1:35" ht="15" customHeight="1" x14ac:dyDescent="0.4">
      <c r="A67" s="501"/>
      <c r="B67" s="501"/>
      <c r="C67" s="501"/>
      <c r="D67" s="501"/>
      <c r="E67" s="501"/>
      <c r="F67" s="501"/>
      <c r="G67" s="501"/>
      <c r="H67" s="501"/>
      <c r="I67" s="501"/>
      <c r="J67" s="501"/>
      <c r="K67" s="501"/>
      <c r="L67" s="501"/>
      <c r="M67" s="501"/>
      <c r="N67" s="501"/>
      <c r="O67" s="501"/>
      <c r="P67" s="501"/>
      <c r="Q67" s="501"/>
      <c r="R67" s="501"/>
      <c r="S67" s="501"/>
      <c r="T67" s="501"/>
      <c r="U67" s="501"/>
      <c r="V67" s="501"/>
      <c r="W67" s="501"/>
      <c r="X67" s="501"/>
      <c r="Y67" s="501"/>
      <c r="Z67" s="501"/>
      <c r="AA67" s="501"/>
      <c r="AB67" s="501"/>
      <c r="AC67" s="501"/>
      <c r="AD67" s="501"/>
      <c r="AE67" s="501"/>
      <c r="AF67" s="501"/>
      <c r="AG67" s="501"/>
      <c r="AH67" s="501"/>
    </row>
    <row r="68" spans="1:35" ht="15" customHeight="1" x14ac:dyDescent="0.4">
      <c r="A68" s="10"/>
      <c r="B68" s="9" t="s">
        <v>217</v>
      </c>
      <c r="C68" s="10"/>
      <c r="D68" s="11"/>
      <c r="E68" s="11"/>
      <c r="F68" s="11"/>
      <c r="G68" s="11"/>
      <c r="H68" s="11"/>
      <c r="I68" s="10"/>
      <c r="J68" s="10"/>
      <c r="K68" s="11"/>
      <c r="L68" s="11"/>
      <c r="M68" s="11"/>
      <c r="N68" s="11"/>
      <c r="O68" s="11"/>
      <c r="P68" s="10"/>
      <c r="Q68" s="10"/>
      <c r="R68" s="10"/>
      <c r="S68" s="10"/>
      <c r="T68" s="10"/>
      <c r="U68" s="10"/>
      <c r="V68" s="10"/>
      <c r="W68" s="10"/>
      <c r="X68" s="10"/>
      <c r="Y68" s="10"/>
      <c r="Z68" s="10"/>
      <c r="AA68" s="10"/>
      <c r="AB68" s="10"/>
      <c r="AC68" s="12" t="s">
        <v>52</v>
      </c>
      <c r="AD68" s="10"/>
      <c r="AE68" s="10"/>
      <c r="AF68" s="10"/>
      <c r="AG68" s="10"/>
      <c r="AH68" s="10"/>
    </row>
    <row r="69" spans="1:35" ht="15" customHeight="1" x14ac:dyDescent="0.4">
      <c r="A69" s="10"/>
      <c r="B69" s="10"/>
      <c r="C69" s="173" t="s">
        <v>13</v>
      </c>
      <c r="D69" s="489"/>
      <c r="E69" s="489"/>
      <c r="F69" s="489"/>
      <c r="G69" s="489"/>
      <c r="H69" s="489"/>
      <c r="I69" s="489"/>
      <c r="J69" s="489"/>
      <c r="K69" s="489"/>
      <c r="L69" s="489"/>
      <c r="M69" s="489"/>
      <c r="N69" s="489"/>
      <c r="O69" s="489"/>
      <c r="P69" s="489"/>
      <c r="Q69" s="489"/>
      <c r="R69" s="489"/>
      <c r="S69" s="489"/>
      <c r="T69" s="489"/>
      <c r="U69" s="489"/>
      <c r="V69" s="489"/>
      <c r="W69" s="489"/>
      <c r="X69" s="489"/>
      <c r="Y69" s="489"/>
      <c r="Z69" s="490"/>
      <c r="AA69" s="491" t="s">
        <v>91</v>
      </c>
      <c r="AB69" s="491"/>
      <c r="AC69" s="355"/>
      <c r="AD69" s="10"/>
      <c r="AE69" s="10"/>
      <c r="AF69" s="10"/>
      <c r="AG69" s="10"/>
      <c r="AH69" s="10"/>
    </row>
    <row r="70" spans="1:35" ht="15" customHeight="1" x14ac:dyDescent="0.4">
      <c r="A70" s="10"/>
      <c r="B70" s="66"/>
      <c r="C70" s="35" t="s">
        <v>11</v>
      </c>
      <c r="D70" s="358" t="s">
        <v>264</v>
      </c>
      <c r="E70" s="489"/>
      <c r="F70" s="489"/>
      <c r="G70" s="489"/>
      <c r="H70" s="489"/>
      <c r="I70" s="489"/>
      <c r="J70" s="489"/>
      <c r="K70" s="489"/>
      <c r="L70" s="489"/>
      <c r="M70" s="489"/>
      <c r="N70" s="489"/>
      <c r="O70" s="489"/>
      <c r="P70" s="489"/>
      <c r="Q70" s="489"/>
      <c r="R70" s="489"/>
      <c r="S70" s="489"/>
      <c r="T70" s="489"/>
      <c r="U70" s="489"/>
      <c r="V70" s="489"/>
      <c r="W70" s="489"/>
      <c r="X70" s="489"/>
      <c r="Y70" s="489"/>
      <c r="Z70" s="490"/>
      <c r="AA70" s="492"/>
      <c r="AB70" s="492"/>
      <c r="AC70" s="493"/>
      <c r="AD70" s="10"/>
      <c r="AE70" s="10"/>
      <c r="AF70" s="10"/>
      <c r="AG70" s="10"/>
      <c r="AH70" s="10"/>
      <c r="AI70" s="136" t="str">
        <f>IF(AA70="","←対象生徒数（新入生）が未記入です。０の場合は「０」と記入してください。","")</f>
        <v>←対象生徒数（新入生）が未記入です。０の場合は「０」と記入してください。</v>
      </c>
    </row>
    <row r="71" spans="1:35" ht="15" customHeight="1" x14ac:dyDescent="0.4">
      <c r="A71" s="10"/>
      <c r="B71" s="66"/>
      <c r="C71" s="35" t="s">
        <v>12</v>
      </c>
      <c r="D71" s="358" t="s">
        <v>1433</v>
      </c>
      <c r="E71" s="489"/>
      <c r="F71" s="489"/>
      <c r="G71" s="489"/>
      <c r="H71" s="489"/>
      <c r="I71" s="489"/>
      <c r="J71" s="489"/>
      <c r="K71" s="489"/>
      <c r="L71" s="489"/>
      <c r="M71" s="489"/>
      <c r="N71" s="489"/>
      <c r="O71" s="489"/>
      <c r="P71" s="489"/>
      <c r="Q71" s="489"/>
      <c r="R71" s="489"/>
      <c r="S71" s="489"/>
      <c r="T71" s="489"/>
      <c r="U71" s="489"/>
      <c r="V71" s="489"/>
      <c r="W71" s="489"/>
      <c r="X71" s="489"/>
      <c r="Y71" s="489"/>
      <c r="Z71" s="490"/>
      <c r="AA71" s="492"/>
      <c r="AB71" s="492"/>
      <c r="AC71" s="493"/>
      <c r="AD71" s="10"/>
      <c r="AE71" s="10"/>
      <c r="AF71" s="10"/>
      <c r="AG71" s="10"/>
      <c r="AH71" s="10"/>
      <c r="AI71" s="136" t="str">
        <f>IF(AA71="","←対象生徒数（転編入生）が未記入です。０の場合は「０」と記入してください。","")</f>
        <v>←対象生徒数（転編入生）が未記入です。０の場合は「０」と記入してください。</v>
      </c>
    </row>
    <row r="72" spans="1:35" ht="15" customHeight="1" x14ac:dyDescent="0.4">
      <c r="A72" s="10"/>
      <c r="B72" s="10"/>
      <c r="C72" s="19" t="s">
        <v>220</v>
      </c>
      <c r="D72" s="80"/>
      <c r="E72" s="80"/>
      <c r="F72" s="80"/>
      <c r="G72" s="80"/>
      <c r="H72" s="67"/>
      <c r="I72" s="67"/>
      <c r="J72" s="67"/>
      <c r="K72" s="67"/>
      <c r="L72" s="67"/>
      <c r="M72" s="67"/>
      <c r="N72" s="67"/>
      <c r="O72" s="67"/>
      <c r="P72" s="67"/>
      <c r="Q72" s="67"/>
      <c r="R72" s="67"/>
      <c r="S72" s="67"/>
      <c r="T72" s="67"/>
      <c r="U72" s="67"/>
      <c r="V72" s="67"/>
      <c r="W72" s="67"/>
      <c r="X72" s="68"/>
      <c r="Y72" s="68"/>
      <c r="Z72" s="69"/>
      <c r="AA72" s="11"/>
      <c r="AB72" s="11"/>
      <c r="AC72" s="11"/>
      <c r="AD72" s="10"/>
      <c r="AE72" s="10"/>
      <c r="AF72" s="10"/>
      <c r="AG72" s="10"/>
      <c r="AH72" s="10"/>
    </row>
    <row r="73" spans="1:35" ht="15" customHeight="1" x14ac:dyDescent="0.4">
      <c r="A73" s="10"/>
      <c r="B73" s="10"/>
      <c r="C73" s="10"/>
      <c r="D73" s="10" t="s">
        <v>1706</v>
      </c>
      <c r="E73" s="80"/>
      <c r="F73" s="80"/>
      <c r="G73" s="80"/>
      <c r="H73" s="67"/>
      <c r="I73" s="67"/>
      <c r="J73" s="67"/>
      <c r="K73" s="67"/>
      <c r="L73" s="67"/>
      <c r="M73" s="67"/>
      <c r="N73" s="67"/>
      <c r="O73" s="67"/>
      <c r="P73" s="67"/>
      <c r="Q73" s="67"/>
      <c r="R73" s="67"/>
      <c r="S73" s="67"/>
      <c r="T73" s="67"/>
      <c r="U73" s="67"/>
      <c r="V73" s="67"/>
      <c r="W73" s="67"/>
      <c r="X73" s="68"/>
      <c r="Y73" s="68"/>
      <c r="Z73" s="69"/>
      <c r="AA73" s="11"/>
      <c r="AB73" s="11"/>
      <c r="AC73" s="11"/>
      <c r="AD73" s="10"/>
      <c r="AE73" s="10"/>
      <c r="AF73" s="10"/>
      <c r="AG73" s="10"/>
      <c r="AH73" s="10"/>
    </row>
    <row r="74" spans="1:35" ht="15" customHeight="1" x14ac:dyDescent="0.4">
      <c r="A74" s="10"/>
      <c r="B74" s="10"/>
      <c r="C74" s="10"/>
      <c r="D74" s="10" t="s">
        <v>1707</v>
      </c>
      <c r="E74" s="80"/>
      <c r="F74" s="80"/>
      <c r="G74" s="80"/>
      <c r="H74" s="67"/>
      <c r="I74" s="67"/>
      <c r="J74" s="67"/>
      <c r="K74" s="67"/>
      <c r="L74" s="67"/>
      <c r="M74" s="67"/>
      <c r="N74" s="67"/>
      <c r="O74" s="67"/>
      <c r="P74" s="67"/>
      <c r="Q74" s="67"/>
      <c r="R74" s="67"/>
      <c r="S74" s="67"/>
      <c r="T74" s="67"/>
      <c r="U74" s="67"/>
      <c r="V74" s="67"/>
      <c r="W74" s="67"/>
      <c r="X74" s="68"/>
      <c r="Y74" s="68"/>
      <c r="Z74" s="69"/>
      <c r="AA74" s="11"/>
      <c r="AB74" s="11"/>
      <c r="AC74" s="11"/>
      <c r="AD74" s="10"/>
      <c r="AE74" s="10"/>
      <c r="AF74" s="10"/>
      <c r="AG74" s="10"/>
      <c r="AH74" s="10"/>
    </row>
    <row r="75" spans="1:35" ht="15" customHeight="1" x14ac:dyDescent="0.4">
      <c r="A75" s="10"/>
      <c r="B75" s="10"/>
      <c r="C75" s="10"/>
      <c r="D75" s="10" t="s">
        <v>218</v>
      </c>
      <c r="E75" s="80"/>
      <c r="F75" s="80"/>
      <c r="G75" s="80"/>
      <c r="H75" s="67"/>
      <c r="I75" s="67"/>
      <c r="J75" s="67"/>
      <c r="K75" s="67"/>
      <c r="L75" s="67"/>
      <c r="M75" s="67"/>
      <c r="N75" s="67"/>
      <c r="O75" s="67"/>
      <c r="P75" s="67"/>
      <c r="Q75" s="67"/>
      <c r="R75" s="67"/>
      <c r="S75" s="67"/>
      <c r="T75" s="67"/>
      <c r="U75" s="67"/>
      <c r="V75" s="67"/>
      <c r="W75" s="67"/>
      <c r="X75" s="68"/>
      <c r="Y75" s="68"/>
      <c r="Z75" s="69"/>
      <c r="AA75" s="11"/>
      <c r="AB75" s="11"/>
      <c r="AC75" s="11"/>
      <c r="AD75" s="10"/>
      <c r="AE75" s="10"/>
      <c r="AF75" s="10"/>
      <c r="AG75" s="10"/>
      <c r="AH75" s="10"/>
    </row>
    <row r="76" spans="1:35" ht="15" customHeight="1" x14ac:dyDescent="0.4">
      <c r="A76" s="10"/>
      <c r="B76" s="10"/>
      <c r="C76" s="10"/>
      <c r="D76" s="10" t="s">
        <v>219</v>
      </c>
      <c r="E76" s="80"/>
      <c r="F76" s="80"/>
      <c r="G76" s="80"/>
      <c r="H76" s="67"/>
      <c r="I76" s="67"/>
      <c r="J76" s="67"/>
      <c r="K76" s="67"/>
      <c r="L76" s="67"/>
      <c r="M76" s="67"/>
      <c r="N76" s="67"/>
      <c r="O76" s="67"/>
      <c r="P76" s="67"/>
      <c r="Q76" s="67"/>
      <c r="R76" s="67"/>
      <c r="S76" s="67"/>
      <c r="T76" s="67"/>
      <c r="U76" s="67"/>
      <c r="V76" s="67"/>
      <c r="W76" s="67"/>
      <c r="X76" s="68"/>
      <c r="Y76" s="68"/>
      <c r="Z76" s="69"/>
      <c r="AA76" s="11"/>
      <c r="AB76" s="11"/>
      <c r="AC76" s="11"/>
      <c r="AD76" s="10"/>
      <c r="AE76" s="10"/>
      <c r="AF76" s="10"/>
      <c r="AG76" s="10"/>
      <c r="AH76" s="10"/>
    </row>
    <row r="77" spans="1:35" ht="15" customHeight="1" x14ac:dyDescent="0.4">
      <c r="A77" s="10"/>
      <c r="B77" s="10"/>
      <c r="C77" s="19"/>
      <c r="D77" s="80"/>
      <c r="E77" s="80"/>
      <c r="F77" s="80"/>
      <c r="G77" s="80"/>
      <c r="H77" s="67"/>
      <c r="I77" s="67"/>
      <c r="J77" s="67"/>
      <c r="K77" s="67"/>
      <c r="L77" s="67"/>
      <c r="M77" s="67"/>
      <c r="N77" s="67"/>
      <c r="O77" s="67"/>
      <c r="P77" s="67"/>
      <c r="Q77" s="67"/>
      <c r="R77" s="67"/>
      <c r="S77" s="67"/>
      <c r="T77" s="67"/>
      <c r="U77" s="67"/>
      <c r="V77" s="67"/>
      <c r="W77" s="10"/>
      <c r="X77" s="68"/>
      <c r="Y77" s="68"/>
      <c r="Z77" s="69"/>
      <c r="AA77" s="11"/>
      <c r="AB77" s="11"/>
      <c r="AC77" s="11"/>
      <c r="AD77" s="10"/>
      <c r="AE77" s="10"/>
      <c r="AF77" s="10"/>
      <c r="AG77" s="10"/>
      <c r="AH77" s="10"/>
    </row>
    <row r="78" spans="1:35" ht="15" customHeight="1" x14ac:dyDescent="0.4">
      <c r="A78" s="10"/>
      <c r="B78" s="21" t="s">
        <v>1425</v>
      </c>
      <c r="C78" s="19"/>
      <c r="D78" s="11"/>
      <c r="E78" s="11"/>
      <c r="F78" s="11"/>
      <c r="G78" s="11"/>
      <c r="H78" s="10"/>
      <c r="I78" s="10"/>
      <c r="J78" s="10"/>
      <c r="K78" s="10"/>
      <c r="L78" s="10"/>
      <c r="M78" s="10"/>
      <c r="N78" s="10"/>
      <c r="O78" s="10"/>
      <c r="P78" s="10"/>
      <c r="Q78" s="10"/>
      <c r="R78" s="10"/>
      <c r="S78" s="10"/>
      <c r="T78" s="10"/>
      <c r="U78" s="10"/>
      <c r="V78" s="18"/>
      <c r="W78" s="18"/>
      <c r="X78" s="18"/>
      <c r="Y78" s="18"/>
      <c r="Z78" s="11"/>
      <c r="AA78" s="11"/>
      <c r="AB78" s="11"/>
      <c r="AC78" s="12" t="s">
        <v>52</v>
      </c>
      <c r="AD78" s="10"/>
      <c r="AE78" s="10"/>
      <c r="AF78" s="10"/>
      <c r="AG78" s="10"/>
      <c r="AH78" s="10"/>
    </row>
    <row r="79" spans="1:35" ht="15" hidden="1" customHeight="1" x14ac:dyDescent="0.4">
      <c r="A79" s="10"/>
      <c r="B79" s="10"/>
      <c r="C79" s="10" t="s">
        <v>221</v>
      </c>
      <c r="D79" s="11"/>
      <c r="E79" s="11"/>
      <c r="F79" s="11"/>
      <c r="G79" s="11"/>
      <c r="H79" s="11"/>
      <c r="I79" s="10"/>
      <c r="J79" s="10"/>
      <c r="K79" s="11"/>
      <c r="L79" s="11"/>
      <c r="M79" s="11"/>
      <c r="N79" s="12"/>
      <c r="O79" s="11"/>
      <c r="P79" s="11"/>
      <c r="Q79" s="11"/>
      <c r="R79" s="11"/>
      <c r="S79" s="12"/>
      <c r="T79" s="11"/>
      <c r="U79" s="11"/>
      <c r="V79" s="11"/>
      <c r="W79" s="11"/>
      <c r="X79" s="12"/>
      <c r="Y79" s="11"/>
      <c r="Z79" s="11"/>
      <c r="AA79" s="11"/>
      <c r="AB79" s="11"/>
      <c r="AC79" s="12"/>
      <c r="AD79" s="10"/>
      <c r="AE79" s="10"/>
      <c r="AF79" s="10"/>
      <c r="AG79" s="10"/>
      <c r="AH79" s="10"/>
    </row>
    <row r="80" spans="1:35" ht="15" hidden="1" customHeight="1" x14ac:dyDescent="0.4">
      <c r="A80" s="10"/>
      <c r="B80" s="10"/>
      <c r="C80" s="10" t="s">
        <v>222</v>
      </c>
      <c r="D80" s="11"/>
      <c r="E80" s="11"/>
      <c r="F80" s="11"/>
      <c r="G80" s="11"/>
      <c r="H80" s="11"/>
      <c r="I80" s="10"/>
      <c r="J80" s="10"/>
      <c r="K80" s="11"/>
      <c r="L80" s="11"/>
      <c r="M80" s="11"/>
      <c r="N80" s="12"/>
      <c r="O80" s="11"/>
      <c r="P80" s="11"/>
      <c r="Q80" s="11"/>
      <c r="R80" s="11"/>
      <c r="S80" s="12"/>
      <c r="T80" s="11"/>
      <c r="U80" s="11"/>
      <c r="V80" s="11"/>
      <c r="W80" s="11"/>
      <c r="X80" s="12"/>
      <c r="Y80" s="11"/>
      <c r="Z80" s="11"/>
      <c r="AA80" s="11"/>
      <c r="AB80" s="11"/>
      <c r="AC80" s="12"/>
      <c r="AD80" s="10"/>
      <c r="AE80" s="10"/>
      <c r="AF80" s="10"/>
      <c r="AG80" s="10"/>
      <c r="AH80" s="10"/>
    </row>
    <row r="81" spans="1:35" ht="15" customHeight="1" x14ac:dyDescent="0.4">
      <c r="A81" s="10"/>
      <c r="B81" s="10"/>
      <c r="C81" s="195" t="s">
        <v>57</v>
      </c>
      <c r="D81" s="179"/>
      <c r="E81" s="179"/>
      <c r="F81" s="179"/>
      <c r="G81" s="371"/>
      <c r="H81" s="371"/>
      <c r="I81" s="195" t="s">
        <v>7</v>
      </c>
      <c r="J81" s="195"/>
      <c r="K81" s="195"/>
      <c r="L81" s="195"/>
      <c r="M81" s="195"/>
      <c r="N81" s="206" t="s">
        <v>59</v>
      </c>
      <c r="O81" s="195"/>
      <c r="P81" s="195"/>
      <c r="Q81" s="195"/>
      <c r="R81" s="195"/>
      <c r="S81" s="206" t="s">
        <v>60</v>
      </c>
      <c r="T81" s="195"/>
      <c r="U81" s="195"/>
      <c r="V81" s="195"/>
      <c r="W81" s="195"/>
      <c r="X81" s="206" t="s">
        <v>265</v>
      </c>
      <c r="Y81" s="195"/>
      <c r="Z81" s="195"/>
      <c r="AA81" s="195"/>
      <c r="AB81" s="195"/>
      <c r="AC81" s="195"/>
      <c r="AD81" s="10"/>
      <c r="AE81" s="10"/>
      <c r="AF81" s="10"/>
      <c r="AG81" s="10"/>
      <c r="AH81" s="10"/>
    </row>
    <row r="82" spans="1:35" ht="15" customHeight="1" x14ac:dyDescent="0.4">
      <c r="A82" s="10"/>
      <c r="B82" s="10"/>
      <c r="C82" s="179"/>
      <c r="D82" s="179"/>
      <c r="E82" s="179"/>
      <c r="F82" s="179"/>
      <c r="G82" s="371"/>
      <c r="H82" s="371"/>
      <c r="I82" s="195"/>
      <c r="J82" s="195"/>
      <c r="K82" s="195"/>
      <c r="L82" s="195"/>
      <c r="M82" s="195"/>
      <c r="N82" s="195"/>
      <c r="O82" s="195"/>
      <c r="P82" s="195"/>
      <c r="Q82" s="195"/>
      <c r="R82" s="195"/>
      <c r="S82" s="195"/>
      <c r="T82" s="195"/>
      <c r="U82" s="195"/>
      <c r="V82" s="195"/>
      <c r="W82" s="195"/>
      <c r="X82" s="195"/>
      <c r="Y82" s="195"/>
      <c r="Z82" s="195"/>
      <c r="AA82" s="195"/>
      <c r="AB82" s="195"/>
      <c r="AC82" s="195"/>
      <c r="AD82" s="10"/>
      <c r="AE82" s="10"/>
      <c r="AF82" s="10"/>
      <c r="AG82" s="10"/>
      <c r="AH82" s="10"/>
    </row>
    <row r="83" spans="1:35" ht="15" customHeight="1" x14ac:dyDescent="0.4">
      <c r="A83" s="10"/>
      <c r="B83" s="10"/>
      <c r="C83" s="221" t="s">
        <v>259</v>
      </c>
      <c r="D83" s="221"/>
      <c r="E83" s="221"/>
      <c r="F83" s="221"/>
      <c r="G83" s="509"/>
      <c r="H83" s="509"/>
      <c r="I83" s="360"/>
      <c r="J83" s="360"/>
      <c r="K83" s="360"/>
      <c r="L83" s="360"/>
      <c r="M83" s="360"/>
      <c r="N83" s="510"/>
      <c r="O83" s="360"/>
      <c r="P83" s="360"/>
      <c r="Q83" s="360"/>
      <c r="R83" s="511"/>
      <c r="S83" s="360"/>
      <c r="T83" s="360"/>
      <c r="U83" s="360"/>
      <c r="V83" s="360"/>
      <c r="W83" s="360"/>
      <c r="X83" s="512">
        <f>SUM(I83:W83)</f>
        <v>0</v>
      </c>
      <c r="Y83" s="512"/>
      <c r="Z83" s="512"/>
      <c r="AA83" s="512"/>
      <c r="AB83" s="512"/>
      <c r="AC83" s="512"/>
      <c r="AD83" s="10"/>
      <c r="AE83" s="10"/>
      <c r="AF83" s="10"/>
      <c r="AG83" s="10"/>
      <c r="AH83" s="10"/>
      <c r="AI83" s="136" t="str">
        <f>IF(SUM(I83:W83)=0,"←受給なし生徒数（世帯年収910万以上）が未記入です。","")</f>
        <v>←受給なし生徒数（世帯年収910万以上）が未記入です。</v>
      </c>
    </row>
    <row r="84" spans="1:35" ht="15" customHeight="1" x14ac:dyDescent="0.4">
      <c r="A84" s="10"/>
      <c r="B84" s="10"/>
      <c r="C84" s="221" t="s">
        <v>260</v>
      </c>
      <c r="D84" s="221"/>
      <c r="E84" s="221"/>
      <c r="F84" s="221"/>
      <c r="G84" s="509"/>
      <c r="H84" s="509"/>
      <c r="I84" s="360"/>
      <c r="J84" s="360"/>
      <c r="K84" s="360"/>
      <c r="L84" s="360"/>
      <c r="M84" s="360"/>
      <c r="N84" s="510"/>
      <c r="O84" s="360"/>
      <c r="P84" s="360"/>
      <c r="Q84" s="360"/>
      <c r="R84" s="511"/>
      <c r="S84" s="360"/>
      <c r="T84" s="360"/>
      <c r="U84" s="360"/>
      <c r="V84" s="360"/>
      <c r="W84" s="360"/>
      <c r="X84" s="512">
        <f>SUM(I84:W84)</f>
        <v>0</v>
      </c>
      <c r="Y84" s="512"/>
      <c r="Z84" s="512"/>
      <c r="AA84" s="512"/>
      <c r="AB84" s="512"/>
      <c r="AC84" s="512"/>
      <c r="AD84" s="10"/>
      <c r="AE84" s="10"/>
      <c r="AF84" s="10"/>
      <c r="AG84" s="10"/>
      <c r="AH84" s="10"/>
      <c r="AI84" s="136" t="str">
        <f>IF(COUNTA(I84:W84)=0,"←標準額受給生徒数（世帯年収590万～910万未満）が未記入です。","")</f>
        <v>←標準額受給生徒数（世帯年収590万～910万未満）が未記入です。</v>
      </c>
    </row>
    <row r="85" spans="1:35" ht="15" customHeight="1" x14ac:dyDescent="0.4">
      <c r="A85" s="10"/>
      <c r="B85" s="10"/>
      <c r="C85" s="221" t="s">
        <v>261</v>
      </c>
      <c r="D85" s="221"/>
      <c r="E85" s="221"/>
      <c r="F85" s="221"/>
      <c r="G85" s="509"/>
      <c r="H85" s="509"/>
      <c r="I85" s="360"/>
      <c r="J85" s="360"/>
      <c r="K85" s="360"/>
      <c r="L85" s="360"/>
      <c r="M85" s="513"/>
      <c r="N85" s="510"/>
      <c r="O85" s="360"/>
      <c r="P85" s="360"/>
      <c r="Q85" s="360"/>
      <c r="R85" s="511"/>
      <c r="S85" s="360"/>
      <c r="T85" s="360"/>
      <c r="U85" s="360"/>
      <c r="V85" s="360"/>
      <c r="W85" s="360"/>
      <c r="X85" s="512">
        <f>SUM(I85:W85)</f>
        <v>0</v>
      </c>
      <c r="Y85" s="512"/>
      <c r="Z85" s="512"/>
      <c r="AA85" s="512"/>
      <c r="AB85" s="512"/>
      <c r="AC85" s="512"/>
      <c r="AD85" s="10"/>
      <c r="AE85" s="10"/>
      <c r="AF85" s="10"/>
      <c r="AG85" s="10"/>
      <c r="AH85" s="10"/>
      <c r="AI85" s="136" t="str">
        <f>IF(COUNTA(I85:W85)=0,"←加算額受給生徒数（世帯年収590万未満）が未記入です。","")</f>
        <v>←加算額受給生徒数（世帯年収590万未満）が未記入です。</v>
      </c>
    </row>
    <row r="86" spans="1:35" ht="15" customHeight="1" x14ac:dyDescent="0.4">
      <c r="A86" s="10"/>
      <c r="B86" s="10"/>
      <c r="C86" s="222" t="s">
        <v>1478</v>
      </c>
      <c r="D86" s="508"/>
      <c r="E86" s="508"/>
      <c r="F86" s="508"/>
      <c r="G86" s="508"/>
      <c r="H86" s="223"/>
      <c r="I86" s="511"/>
      <c r="J86" s="515"/>
      <c r="K86" s="515"/>
      <c r="L86" s="515"/>
      <c r="M86" s="510"/>
      <c r="N86" s="511"/>
      <c r="O86" s="515"/>
      <c r="P86" s="515"/>
      <c r="Q86" s="515"/>
      <c r="R86" s="510"/>
      <c r="S86" s="511"/>
      <c r="T86" s="515"/>
      <c r="U86" s="515"/>
      <c r="V86" s="515"/>
      <c r="W86" s="510"/>
      <c r="X86" s="512">
        <f>SUM(I86:W86)</f>
        <v>0</v>
      </c>
      <c r="Y86" s="512"/>
      <c r="Z86" s="512"/>
      <c r="AA86" s="512"/>
      <c r="AB86" s="512"/>
      <c r="AC86" s="512"/>
      <c r="AD86" s="10"/>
      <c r="AE86" s="10"/>
      <c r="AF86" s="10"/>
      <c r="AG86" s="10"/>
      <c r="AH86" s="10"/>
      <c r="AI86" s="136" t="str">
        <f>IF(AND(SUM(I83:M85)=0,COUNTA(I86)=""),"",IF(AND(SUM(I83:M85)&gt;0,COUNTA(I86)=0),"←在籍生徒数（令和７年３月３１日時点）が空欄です。",IF(AND(SUM(N83:R85)=0,COUNTA(N86)=""),"",IF(AND(SUM(N83:R85)&gt;0,COUNTA(N86)=0),"←在籍生徒数（令和７年３月３１日時点）が空欄です。",IF(AND(SUM(S83:W85)=0,COUNTA(S86)=""),"",IF(AND(SUM(S83:W85)&gt;0,COUNTA(S86)=0),"←在籍生徒数（令和７年３月３１日時点）が空欄です。",""))))))</f>
        <v/>
      </c>
    </row>
    <row r="87" spans="1:35" ht="15" customHeight="1" x14ac:dyDescent="0.4">
      <c r="A87" s="10"/>
      <c r="B87" s="10"/>
      <c r="C87" s="74" t="s">
        <v>1426</v>
      </c>
      <c r="D87" s="11"/>
      <c r="E87" s="11"/>
      <c r="F87" s="11"/>
      <c r="G87" s="44"/>
      <c r="H87" s="17"/>
      <c r="I87" s="89"/>
      <c r="J87" s="89"/>
      <c r="K87" s="45"/>
      <c r="L87" s="45"/>
      <c r="M87" s="45"/>
      <c r="N87" s="45"/>
      <c r="O87" s="11"/>
      <c r="P87" s="11"/>
      <c r="Q87" s="11"/>
      <c r="R87" s="11"/>
      <c r="S87" s="11"/>
      <c r="T87" s="11"/>
      <c r="U87" s="11"/>
      <c r="V87" s="11"/>
      <c r="W87" s="11"/>
      <c r="X87" s="11"/>
      <c r="Y87" s="11"/>
      <c r="Z87" s="11"/>
      <c r="AA87" s="11"/>
      <c r="AB87" s="11"/>
      <c r="AC87" s="11"/>
      <c r="AD87" s="10"/>
      <c r="AE87" s="10"/>
      <c r="AF87" s="10"/>
      <c r="AG87" s="10"/>
      <c r="AH87" s="10"/>
    </row>
    <row r="88" spans="1:35" ht="15" customHeight="1" x14ac:dyDescent="0.4">
      <c r="A88" s="10"/>
      <c r="B88" s="10"/>
      <c r="C88" s="19"/>
      <c r="D88" s="11"/>
      <c r="E88" s="11"/>
      <c r="F88" s="11"/>
      <c r="G88" s="44"/>
      <c r="H88" s="17"/>
      <c r="I88" s="89"/>
      <c r="J88" s="89"/>
      <c r="K88" s="45"/>
      <c r="L88" s="45"/>
      <c r="M88" s="45"/>
      <c r="N88" s="45"/>
      <c r="O88" s="11"/>
      <c r="P88" s="11"/>
      <c r="Q88" s="11"/>
      <c r="R88" s="11"/>
      <c r="S88" s="11"/>
      <c r="T88" s="11"/>
      <c r="U88" s="11"/>
      <c r="V88" s="11"/>
      <c r="W88" s="11"/>
      <c r="X88" s="11"/>
      <c r="Y88" s="11"/>
      <c r="Z88" s="11"/>
      <c r="AA88" s="11"/>
      <c r="AB88" s="11"/>
      <c r="AC88" s="11"/>
      <c r="AD88" s="10"/>
      <c r="AE88" s="10"/>
      <c r="AF88" s="10"/>
      <c r="AG88" s="10"/>
      <c r="AH88" s="10"/>
    </row>
    <row r="89" spans="1:35" ht="15" customHeight="1" x14ac:dyDescent="0.4">
      <c r="A89" s="10"/>
      <c r="B89" s="10"/>
      <c r="C89" s="19" t="s">
        <v>1657</v>
      </c>
      <c r="D89" s="11"/>
      <c r="E89" s="11"/>
      <c r="F89" s="11"/>
      <c r="G89" s="44"/>
      <c r="H89" s="17"/>
      <c r="I89" s="89"/>
      <c r="J89" s="89"/>
      <c r="K89" s="45"/>
      <c r="L89" s="45"/>
      <c r="M89" s="45"/>
      <c r="N89" s="45"/>
      <c r="O89" s="11"/>
      <c r="P89" s="11"/>
      <c r="Q89" s="11"/>
      <c r="R89" s="11"/>
      <c r="S89" s="11"/>
      <c r="T89" s="11"/>
      <c r="U89" s="11"/>
      <c r="V89" s="11"/>
      <c r="W89" s="11"/>
      <c r="X89" s="11"/>
      <c r="Y89" s="11"/>
      <c r="Z89" s="11"/>
      <c r="AA89" s="11"/>
      <c r="AB89" s="11"/>
      <c r="AC89" s="11"/>
      <c r="AD89" s="10"/>
      <c r="AE89" s="10"/>
      <c r="AF89" s="10"/>
      <c r="AG89" s="10"/>
      <c r="AH89" s="10"/>
    </row>
    <row r="90" spans="1:35" ht="15" customHeight="1" x14ac:dyDescent="0.4">
      <c r="A90" s="10"/>
      <c r="B90" s="10"/>
      <c r="C90" s="19" t="s">
        <v>1656</v>
      </c>
      <c r="D90" s="11"/>
      <c r="E90" s="11"/>
      <c r="F90" s="11"/>
      <c r="G90" s="44"/>
      <c r="H90" s="17"/>
      <c r="I90" s="89"/>
      <c r="J90" s="89"/>
      <c r="K90" s="45"/>
      <c r="L90" s="45"/>
      <c r="M90" s="45"/>
      <c r="N90" s="45"/>
      <c r="O90" s="11"/>
      <c r="P90" s="11"/>
      <c r="Q90" s="11"/>
      <c r="R90" s="11"/>
      <c r="S90" s="11"/>
      <c r="T90" s="11"/>
      <c r="U90" s="11"/>
      <c r="V90" s="11"/>
      <c r="W90" s="11"/>
      <c r="X90" s="11"/>
      <c r="Y90" s="11"/>
      <c r="Z90" s="11"/>
      <c r="AA90" s="11"/>
      <c r="AB90" s="11"/>
      <c r="AC90" s="11"/>
      <c r="AD90" s="10"/>
      <c r="AE90" s="10"/>
      <c r="AF90" s="10"/>
      <c r="AG90" s="10"/>
      <c r="AH90" s="10"/>
    </row>
    <row r="91" spans="1:35" ht="15" customHeight="1" x14ac:dyDescent="0.4">
      <c r="A91" s="10"/>
      <c r="B91" s="10"/>
      <c r="C91" s="19" t="s">
        <v>1658</v>
      </c>
      <c r="D91" s="11"/>
      <c r="E91" s="11"/>
      <c r="F91" s="11"/>
      <c r="G91" s="44"/>
      <c r="H91" s="17"/>
      <c r="I91" s="89"/>
      <c r="J91" s="89"/>
      <c r="K91" s="45"/>
      <c r="L91" s="45"/>
      <c r="M91" s="45"/>
      <c r="N91" s="45"/>
      <c r="O91" s="11"/>
      <c r="P91" s="11"/>
      <c r="Q91" s="11"/>
      <c r="R91" s="11"/>
      <c r="S91" s="11"/>
      <c r="T91" s="11"/>
      <c r="U91" s="11"/>
      <c r="V91" s="11"/>
      <c r="W91" s="11"/>
      <c r="X91" s="11"/>
      <c r="Y91" s="11"/>
      <c r="Z91" s="11"/>
      <c r="AA91" s="11"/>
      <c r="AB91" s="11"/>
      <c r="AC91" s="11"/>
      <c r="AD91" s="10"/>
      <c r="AE91" s="10"/>
      <c r="AF91" s="10"/>
      <c r="AG91" s="10"/>
      <c r="AH91" s="10"/>
    </row>
    <row r="92" spans="1:35" ht="15" customHeight="1" x14ac:dyDescent="0.4">
      <c r="A92" s="10"/>
      <c r="B92" s="10"/>
      <c r="C92" s="19" t="s">
        <v>1655</v>
      </c>
      <c r="D92" s="11"/>
      <c r="E92" s="11"/>
      <c r="F92" s="11"/>
      <c r="G92" s="44"/>
      <c r="H92" s="17"/>
      <c r="I92" s="89"/>
      <c r="J92" s="89"/>
      <c r="K92" s="45"/>
      <c r="L92" s="45"/>
      <c r="M92" s="45"/>
      <c r="N92" s="45"/>
      <c r="O92" s="11"/>
      <c r="P92" s="11"/>
      <c r="Q92" s="11"/>
      <c r="R92" s="11"/>
      <c r="S92" s="11"/>
      <c r="T92" s="11"/>
      <c r="U92" s="11"/>
      <c r="V92" s="11"/>
      <c r="W92" s="11"/>
      <c r="X92" s="11"/>
      <c r="Y92" s="11"/>
      <c r="Z92" s="11"/>
      <c r="AA92" s="11"/>
      <c r="AB92" s="11"/>
      <c r="AC92" s="11"/>
      <c r="AD92" s="10"/>
      <c r="AE92" s="10"/>
      <c r="AF92" s="10"/>
      <c r="AG92" s="10"/>
      <c r="AH92" s="10"/>
    </row>
    <row r="93" spans="1:35" ht="15" customHeight="1" x14ac:dyDescent="0.4">
      <c r="A93" s="10"/>
      <c r="B93" s="10"/>
      <c r="C93" s="19" t="s">
        <v>1659</v>
      </c>
      <c r="D93" s="11"/>
      <c r="E93" s="11"/>
      <c r="F93" s="11"/>
      <c r="G93" s="44"/>
      <c r="H93" s="17"/>
      <c r="I93" s="89"/>
      <c r="J93" s="89"/>
      <c r="K93" s="45"/>
      <c r="L93" s="45"/>
      <c r="M93" s="45"/>
      <c r="N93" s="45"/>
      <c r="O93" s="11"/>
      <c r="P93" s="11"/>
      <c r="Q93" s="11"/>
      <c r="R93" s="11"/>
      <c r="S93" s="11"/>
      <c r="T93" s="11"/>
      <c r="U93" s="11"/>
      <c r="V93" s="11"/>
      <c r="W93" s="11"/>
      <c r="X93" s="11"/>
      <c r="Y93" s="11"/>
      <c r="Z93" s="11"/>
      <c r="AA93" s="11"/>
      <c r="AB93" s="11"/>
      <c r="AC93" s="11"/>
      <c r="AD93" s="10"/>
      <c r="AE93" s="10"/>
      <c r="AF93" s="10"/>
      <c r="AG93" s="10"/>
      <c r="AH93" s="10"/>
    </row>
    <row r="94" spans="1:35" ht="15" customHeight="1" x14ac:dyDescent="0.4">
      <c r="A94" s="10"/>
      <c r="B94" s="10"/>
      <c r="C94" s="10"/>
      <c r="D94" s="11"/>
      <c r="E94" s="11"/>
      <c r="F94" s="11"/>
      <c r="G94" s="11"/>
      <c r="H94" s="11"/>
      <c r="I94" s="79"/>
      <c r="J94" s="17"/>
      <c r="K94" s="90"/>
      <c r="L94" s="90"/>
      <c r="M94" s="90"/>
      <c r="N94" s="90"/>
      <c r="O94" s="71"/>
      <c r="P94" s="90"/>
      <c r="Q94" s="90"/>
      <c r="R94" s="90"/>
      <c r="S94" s="90"/>
      <c r="T94" s="71"/>
      <c r="U94" s="90"/>
      <c r="V94" s="90"/>
      <c r="W94" s="90"/>
      <c r="X94" s="90"/>
      <c r="Y94" s="71"/>
      <c r="Z94" s="90"/>
      <c r="AA94" s="90"/>
      <c r="AB94" s="90"/>
      <c r="AC94" s="90"/>
      <c r="AD94" s="10"/>
      <c r="AE94" s="10"/>
      <c r="AF94" s="10"/>
      <c r="AG94" s="10"/>
      <c r="AH94" s="10"/>
    </row>
    <row r="95" spans="1:35" ht="15" customHeight="1" x14ac:dyDescent="0.4">
      <c r="A95" s="10"/>
      <c r="B95" s="9" t="s">
        <v>1654</v>
      </c>
      <c r="C95" s="10"/>
      <c r="D95" s="11"/>
      <c r="E95" s="11"/>
      <c r="F95" s="11"/>
      <c r="G95" s="11"/>
      <c r="H95" s="11"/>
      <c r="I95" s="79"/>
      <c r="J95" s="10"/>
      <c r="K95" s="12"/>
      <c r="L95" s="12"/>
      <c r="M95" s="12"/>
      <c r="N95" s="12"/>
      <c r="O95" s="71"/>
      <c r="P95" s="12"/>
      <c r="Q95" s="12"/>
      <c r="R95" s="12"/>
      <c r="S95" s="12"/>
      <c r="T95" s="71"/>
      <c r="U95" s="12"/>
      <c r="V95" s="12"/>
      <c r="W95" s="12"/>
      <c r="X95" s="12"/>
      <c r="Y95" s="71"/>
      <c r="Z95" s="12"/>
      <c r="AA95" s="12"/>
      <c r="AB95" s="12"/>
      <c r="AC95" s="12"/>
      <c r="AD95" s="10"/>
      <c r="AE95" s="10"/>
      <c r="AF95" s="10"/>
      <c r="AG95" s="10"/>
      <c r="AH95" s="10"/>
    </row>
    <row r="96" spans="1:35" ht="15" customHeight="1" x14ac:dyDescent="0.4">
      <c r="A96" s="10"/>
      <c r="B96" s="10"/>
      <c r="C96" s="73" t="s">
        <v>1662</v>
      </c>
      <c r="D96" s="94"/>
      <c r="E96" s="11"/>
      <c r="F96" s="11"/>
      <c r="G96" s="11"/>
      <c r="H96" s="11"/>
      <c r="I96" s="79"/>
      <c r="J96" s="10"/>
      <c r="K96" s="12"/>
      <c r="L96" s="12"/>
      <c r="M96" s="12"/>
      <c r="N96" s="12"/>
      <c r="O96" s="71"/>
      <c r="P96" s="12"/>
      <c r="Q96" s="12"/>
      <c r="R96" s="12"/>
      <c r="S96" s="12"/>
      <c r="T96" s="71"/>
      <c r="U96" s="12"/>
      <c r="V96" s="12"/>
      <c r="W96" s="12"/>
      <c r="X96" s="12"/>
      <c r="Y96" s="71"/>
      <c r="Z96" s="12"/>
      <c r="AA96" s="12"/>
      <c r="AB96" s="12"/>
      <c r="AC96" s="12"/>
      <c r="AD96" s="10"/>
      <c r="AE96" s="10"/>
      <c r="AF96" s="10"/>
      <c r="AG96" s="10"/>
      <c r="AH96" s="10"/>
    </row>
    <row r="97" spans="1:43" ht="15" customHeight="1" x14ac:dyDescent="0.4">
      <c r="A97" s="10"/>
      <c r="B97" s="10"/>
      <c r="C97" s="73" t="s">
        <v>1697</v>
      </c>
      <c r="D97" s="94"/>
      <c r="E97" s="11"/>
      <c r="F97" s="11"/>
      <c r="G97" s="11"/>
      <c r="H97" s="11"/>
      <c r="I97" s="79"/>
      <c r="J97" s="10"/>
      <c r="K97" s="12"/>
      <c r="L97" s="12"/>
      <c r="M97" s="12"/>
      <c r="N97" s="12"/>
      <c r="O97" s="71"/>
      <c r="P97" s="12"/>
      <c r="Q97" s="12"/>
      <c r="R97" s="12"/>
      <c r="S97" s="12"/>
      <c r="T97" s="71"/>
      <c r="U97" s="12"/>
      <c r="V97" s="12"/>
      <c r="W97" s="12"/>
      <c r="X97" s="12"/>
      <c r="Y97" s="71"/>
      <c r="Z97" s="12"/>
      <c r="AA97" s="12"/>
      <c r="AB97" s="12"/>
      <c r="AC97" s="12"/>
      <c r="AD97" s="10"/>
      <c r="AE97" s="10"/>
      <c r="AF97" s="10"/>
      <c r="AG97" s="10"/>
      <c r="AH97" s="10"/>
    </row>
    <row r="98" spans="1:43" ht="15" customHeight="1" x14ac:dyDescent="0.4">
      <c r="A98" s="10"/>
      <c r="B98" s="10"/>
      <c r="C98" s="73" t="s">
        <v>1663</v>
      </c>
      <c r="D98" s="94"/>
      <c r="E98" s="11"/>
      <c r="F98" s="11"/>
      <c r="G98" s="11"/>
      <c r="H98" s="11"/>
      <c r="I98" s="79"/>
      <c r="J98" s="10"/>
      <c r="K98" s="12"/>
      <c r="L98" s="12"/>
      <c r="M98" s="12"/>
      <c r="N98" s="12"/>
      <c r="O98" s="71"/>
      <c r="P98" s="12"/>
      <c r="Q98" s="12"/>
      <c r="R98" s="12"/>
      <c r="S98" s="12"/>
      <c r="T98" s="71"/>
      <c r="U98" s="12"/>
      <c r="V98" s="12"/>
      <c r="W98" s="12"/>
      <c r="X98" s="12"/>
      <c r="Y98" s="71"/>
      <c r="Z98" s="12"/>
      <c r="AA98" s="12"/>
      <c r="AB98" s="12"/>
      <c r="AC98" s="12"/>
      <c r="AD98" s="10"/>
      <c r="AE98" s="10"/>
      <c r="AF98" s="10"/>
      <c r="AG98" s="10"/>
      <c r="AH98" s="10"/>
    </row>
    <row r="99" spans="1:43" ht="15" customHeight="1" x14ac:dyDescent="0.4">
      <c r="A99" s="10"/>
      <c r="B99" s="10"/>
      <c r="C99" s="73" t="s">
        <v>1664</v>
      </c>
      <c r="D99" s="94"/>
      <c r="E99" s="11"/>
      <c r="F99" s="11"/>
      <c r="G99" s="11"/>
      <c r="H99" s="11"/>
      <c r="I99" s="79"/>
      <c r="J99" s="10"/>
      <c r="K99" s="12"/>
      <c r="L99" s="12"/>
      <c r="M99" s="12"/>
      <c r="N99" s="12"/>
      <c r="O99" s="71"/>
      <c r="P99" s="12"/>
      <c r="Q99" s="12"/>
      <c r="R99" s="12"/>
      <c r="S99" s="12"/>
      <c r="T99" s="71"/>
      <c r="U99" s="12"/>
      <c r="V99" s="12"/>
      <c r="W99" s="12"/>
      <c r="X99" s="12"/>
      <c r="Y99" s="71"/>
      <c r="Z99" s="12"/>
      <c r="AA99" s="12"/>
      <c r="AB99" s="12"/>
      <c r="AC99" s="12"/>
      <c r="AD99" s="10"/>
      <c r="AE99" s="10"/>
      <c r="AF99" s="10"/>
      <c r="AG99" s="10"/>
      <c r="AH99" s="10"/>
    </row>
    <row r="100" spans="1:43" ht="15" customHeight="1" x14ac:dyDescent="0.4">
      <c r="A100" s="10"/>
      <c r="B100" s="10"/>
      <c r="C100" s="10"/>
      <c r="D100" s="11"/>
      <c r="E100" s="11"/>
      <c r="F100" s="11"/>
      <c r="G100" s="11"/>
      <c r="H100" s="11"/>
      <c r="I100" s="79"/>
      <c r="J100" s="10"/>
      <c r="K100" s="12"/>
      <c r="L100" s="12"/>
      <c r="M100" s="12"/>
      <c r="N100" s="12"/>
      <c r="O100" s="71"/>
      <c r="P100" s="12"/>
      <c r="Q100" s="12"/>
      <c r="R100" s="12"/>
      <c r="S100" s="12"/>
      <c r="T100" s="71"/>
      <c r="U100" s="12"/>
      <c r="V100" s="12"/>
      <c r="W100" s="12"/>
      <c r="X100" s="12"/>
      <c r="Y100" s="71"/>
      <c r="Z100" s="12"/>
      <c r="AA100" s="12"/>
      <c r="AB100" s="12"/>
      <c r="AC100" s="12"/>
      <c r="AD100" s="10"/>
      <c r="AE100" s="10"/>
      <c r="AF100" s="10"/>
      <c r="AG100" s="10"/>
      <c r="AH100" s="10"/>
    </row>
    <row r="101" spans="1:43" ht="15" customHeight="1" x14ac:dyDescent="0.4">
      <c r="A101" s="10"/>
      <c r="B101" s="10"/>
      <c r="C101" s="9"/>
      <c r="D101" s="537" t="s">
        <v>1446</v>
      </c>
      <c r="E101" s="537"/>
      <c r="F101" s="537"/>
      <c r="G101" s="537"/>
      <c r="H101" s="537"/>
      <c r="I101" s="537"/>
      <c r="J101" s="537"/>
      <c r="K101" s="10"/>
      <c r="L101" s="537" t="s">
        <v>1456</v>
      </c>
      <c r="M101" s="537"/>
      <c r="N101" s="537"/>
      <c r="O101" s="537"/>
      <c r="P101" s="537"/>
      <c r="Q101" s="537"/>
      <c r="R101" s="537"/>
      <c r="S101" s="537"/>
      <c r="T101" s="537"/>
      <c r="U101" s="537"/>
      <c r="V101" s="537"/>
      <c r="W101" s="537" t="s">
        <v>1457</v>
      </c>
      <c r="X101" s="537"/>
      <c r="Y101" s="537"/>
      <c r="Z101" s="537"/>
      <c r="AA101" s="537"/>
      <c r="AB101" s="537"/>
      <c r="AC101" s="537"/>
      <c r="AD101" s="537"/>
      <c r="AE101" s="537"/>
      <c r="AF101" s="10"/>
      <c r="AG101" s="10"/>
      <c r="AH101" s="10"/>
    </row>
    <row r="102" spans="1:43" ht="15" customHeight="1" x14ac:dyDescent="0.4">
      <c r="A102" s="10"/>
      <c r="B102" s="10"/>
      <c r="C102" s="10"/>
      <c r="D102" s="11"/>
      <c r="E102" s="11"/>
      <c r="F102" s="11"/>
      <c r="G102" s="11"/>
      <c r="H102" s="11"/>
      <c r="I102" s="79"/>
      <c r="J102" s="12" t="s">
        <v>1458</v>
      </c>
      <c r="K102" s="12"/>
      <c r="L102" s="12"/>
      <c r="M102" s="10"/>
      <c r="N102" s="11"/>
      <c r="O102" s="11"/>
      <c r="P102" s="11"/>
      <c r="Q102" s="11"/>
      <c r="R102" s="11"/>
      <c r="S102" s="79"/>
      <c r="T102" s="12" t="s">
        <v>1458</v>
      </c>
      <c r="U102" s="71"/>
      <c r="V102" s="12"/>
      <c r="W102" s="10"/>
      <c r="X102" s="11"/>
      <c r="Y102" s="11"/>
      <c r="Z102" s="11"/>
      <c r="AA102" s="11"/>
      <c r="AB102" s="11"/>
      <c r="AC102" s="79"/>
      <c r="AD102" s="12" t="s">
        <v>1458</v>
      </c>
      <c r="AE102" s="10"/>
      <c r="AF102" s="10"/>
      <c r="AG102" s="10"/>
      <c r="AH102" s="10"/>
    </row>
    <row r="103" spans="1:43" s="2" customFormat="1" ht="15" customHeight="1" x14ac:dyDescent="0.4">
      <c r="A103" s="11"/>
      <c r="B103" s="11"/>
      <c r="C103" s="11"/>
      <c r="D103" s="516" t="s">
        <v>1448</v>
      </c>
      <c r="E103" s="269"/>
      <c r="F103" s="269"/>
      <c r="G103" s="269"/>
      <c r="H103" s="180" t="s">
        <v>1449</v>
      </c>
      <c r="I103" s="210"/>
      <c r="J103" s="181"/>
      <c r="K103" s="11"/>
      <c r="L103" s="11"/>
      <c r="M103" s="11"/>
      <c r="N103" s="517" t="s">
        <v>1479</v>
      </c>
      <c r="O103" s="518"/>
      <c r="P103" s="518"/>
      <c r="Q103" s="518"/>
      <c r="R103" s="180" t="s">
        <v>1449</v>
      </c>
      <c r="S103" s="210"/>
      <c r="T103" s="181"/>
      <c r="U103" s="11"/>
      <c r="V103" s="11"/>
      <c r="W103" s="11"/>
      <c r="X103" s="517" t="s">
        <v>1480</v>
      </c>
      <c r="Y103" s="521"/>
      <c r="Z103" s="521"/>
      <c r="AA103" s="522"/>
      <c r="AB103" s="180" t="s">
        <v>1449</v>
      </c>
      <c r="AC103" s="210"/>
      <c r="AD103" s="181"/>
      <c r="AE103" s="11"/>
      <c r="AF103" s="11"/>
      <c r="AG103" s="11"/>
      <c r="AH103" s="11"/>
      <c r="AI103" s="133"/>
    </row>
    <row r="104" spans="1:43" s="2" customFormat="1" ht="15" customHeight="1" x14ac:dyDescent="0.4">
      <c r="A104" s="11"/>
      <c r="B104" s="11"/>
      <c r="C104" s="11"/>
      <c r="D104" s="271"/>
      <c r="E104" s="272"/>
      <c r="F104" s="272"/>
      <c r="G104" s="272"/>
      <c r="H104" s="182"/>
      <c r="I104" s="514"/>
      <c r="J104" s="183"/>
      <c r="K104" s="11"/>
      <c r="L104" s="11"/>
      <c r="M104" s="11"/>
      <c r="N104" s="519"/>
      <c r="O104" s="520"/>
      <c r="P104" s="520"/>
      <c r="Q104" s="520"/>
      <c r="R104" s="182"/>
      <c r="S104" s="514"/>
      <c r="T104" s="183"/>
      <c r="U104" s="11"/>
      <c r="V104" s="11"/>
      <c r="W104" s="11"/>
      <c r="X104" s="523"/>
      <c r="Y104" s="524"/>
      <c r="Z104" s="524"/>
      <c r="AA104" s="525"/>
      <c r="AB104" s="182"/>
      <c r="AC104" s="514"/>
      <c r="AD104" s="183"/>
      <c r="AE104" s="11"/>
      <c r="AF104" s="11"/>
      <c r="AG104" s="11"/>
      <c r="AH104" s="11"/>
      <c r="AI104" s="133"/>
    </row>
    <row r="105" spans="1:43" ht="15" customHeight="1" x14ac:dyDescent="0.4">
      <c r="A105" s="10"/>
      <c r="B105" s="10"/>
      <c r="C105" s="10"/>
      <c r="D105" s="222" t="s">
        <v>1447</v>
      </c>
      <c r="E105" s="508"/>
      <c r="F105" s="508"/>
      <c r="G105" s="508"/>
      <c r="H105" s="207"/>
      <c r="I105" s="208"/>
      <c r="J105" s="209"/>
      <c r="K105" s="10"/>
      <c r="L105" s="12"/>
      <c r="M105" s="10"/>
      <c r="N105" s="222" t="s">
        <v>1447</v>
      </c>
      <c r="O105" s="508"/>
      <c r="P105" s="508"/>
      <c r="Q105" s="508"/>
      <c r="R105" s="207"/>
      <c r="S105" s="208"/>
      <c r="T105" s="209"/>
      <c r="U105" s="12"/>
      <c r="V105" s="12"/>
      <c r="W105" s="10"/>
      <c r="X105" s="222" t="s">
        <v>1447</v>
      </c>
      <c r="Y105" s="508"/>
      <c r="Z105" s="508"/>
      <c r="AA105" s="223"/>
      <c r="AB105" s="207"/>
      <c r="AC105" s="208"/>
      <c r="AD105" s="209"/>
      <c r="AE105" s="10"/>
      <c r="AF105" s="10"/>
      <c r="AG105" s="10"/>
      <c r="AH105" s="10"/>
      <c r="AI105" s="136" t="str">
        <f>IF(SUM(H112)=0,"←①実施校で学ぶ生徒数が未記入です。","")</f>
        <v>←①実施校で学ぶ生徒数が未記入です。</v>
      </c>
    </row>
    <row r="106" spans="1:43" ht="15" customHeight="1" x14ac:dyDescent="0.4">
      <c r="A106" s="10"/>
      <c r="B106" s="10"/>
      <c r="C106" s="10"/>
      <c r="D106" s="222" t="s">
        <v>1450</v>
      </c>
      <c r="E106" s="508"/>
      <c r="F106" s="508"/>
      <c r="G106" s="508"/>
      <c r="H106" s="207"/>
      <c r="I106" s="208"/>
      <c r="J106" s="209"/>
      <c r="K106" s="10"/>
      <c r="L106" s="12"/>
      <c r="M106" s="10"/>
      <c r="N106" s="222" t="s">
        <v>1450</v>
      </c>
      <c r="O106" s="508"/>
      <c r="P106" s="508"/>
      <c r="Q106" s="508"/>
      <c r="R106" s="207"/>
      <c r="S106" s="208"/>
      <c r="T106" s="209"/>
      <c r="U106" s="12"/>
      <c r="V106" s="12"/>
      <c r="W106" s="10"/>
      <c r="X106" s="222" t="s">
        <v>1450</v>
      </c>
      <c r="Y106" s="508"/>
      <c r="Z106" s="508"/>
      <c r="AA106" s="223"/>
      <c r="AB106" s="207"/>
      <c r="AC106" s="208"/>
      <c r="AD106" s="209"/>
      <c r="AE106" s="10"/>
      <c r="AF106" s="10"/>
      <c r="AG106" s="10"/>
      <c r="AH106" s="10"/>
      <c r="AI106" s="136" t="str">
        <f>IF(SUM(R112)=0,"←②面接指導等実施施設で学ぶ生徒数が未記入です。「なし」の場合は未記入で構いません。","")</f>
        <v>←②面接指導等実施施設で学ぶ生徒数が未記入です。「なし」の場合は未記入で構いません。</v>
      </c>
      <c r="AJ106" s="136"/>
      <c r="AK106" s="136"/>
      <c r="AL106" s="136"/>
      <c r="AM106" s="136"/>
      <c r="AN106" s="136"/>
      <c r="AO106" s="136"/>
      <c r="AP106" s="136"/>
      <c r="AQ106" s="136"/>
    </row>
    <row r="107" spans="1:43" ht="15" customHeight="1" x14ac:dyDescent="0.4">
      <c r="A107" s="10"/>
      <c r="B107" s="10"/>
      <c r="C107" s="10"/>
      <c r="D107" s="222" t="s">
        <v>1451</v>
      </c>
      <c r="E107" s="508"/>
      <c r="F107" s="508"/>
      <c r="G107" s="508"/>
      <c r="H107" s="207"/>
      <c r="I107" s="208"/>
      <c r="J107" s="209"/>
      <c r="K107" s="10"/>
      <c r="L107" s="12"/>
      <c r="M107" s="10"/>
      <c r="N107" s="222" t="s">
        <v>1451</v>
      </c>
      <c r="O107" s="508"/>
      <c r="P107" s="508"/>
      <c r="Q107" s="508"/>
      <c r="R107" s="207"/>
      <c r="S107" s="208"/>
      <c r="T107" s="209"/>
      <c r="U107" s="12"/>
      <c r="V107" s="12"/>
      <c r="W107" s="10"/>
      <c r="X107" s="222" t="s">
        <v>1451</v>
      </c>
      <c r="Y107" s="508"/>
      <c r="Z107" s="508"/>
      <c r="AA107" s="223"/>
      <c r="AB107" s="207"/>
      <c r="AC107" s="208"/>
      <c r="AD107" s="209"/>
      <c r="AE107" s="10"/>
      <c r="AF107" s="10"/>
      <c r="AG107" s="10"/>
      <c r="AH107" s="10"/>
      <c r="AI107" s="136" t="str">
        <f>IF(SUM(AB112)=0,"←③学習等支援施設で学ぶ生徒数が未記入です。「なし」の場合は未記入で構いません。","")</f>
        <v>←③学習等支援施設で学ぶ生徒数が未記入です。「なし」の場合は未記入で構いません。</v>
      </c>
      <c r="AJ107" s="136"/>
      <c r="AK107" s="136"/>
      <c r="AL107" s="136"/>
      <c r="AM107" s="136"/>
      <c r="AN107" s="136"/>
      <c r="AO107" s="136"/>
      <c r="AP107" s="136"/>
      <c r="AQ107" s="136"/>
    </row>
    <row r="108" spans="1:43" ht="15" customHeight="1" x14ac:dyDescent="0.4">
      <c r="A108" s="10"/>
      <c r="B108" s="10"/>
      <c r="C108" s="10"/>
      <c r="D108" s="222" t="s">
        <v>1452</v>
      </c>
      <c r="E108" s="508"/>
      <c r="F108" s="508"/>
      <c r="G108" s="508"/>
      <c r="H108" s="207"/>
      <c r="I108" s="208"/>
      <c r="J108" s="209"/>
      <c r="K108" s="10"/>
      <c r="L108" s="12"/>
      <c r="M108" s="10"/>
      <c r="N108" s="222" t="s">
        <v>1452</v>
      </c>
      <c r="O108" s="508"/>
      <c r="P108" s="508"/>
      <c r="Q108" s="508"/>
      <c r="R108" s="207"/>
      <c r="S108" s="208"/>
      <c r="T108" s="209"/>
      <c r="U108" s="12"/>
      <c r="V108" s="12"/>
      <c r="W108" s="10"/>
      <c r="X108" s="222" t="s">
        <v>1452</v>
      </c>
      <c r="Y108" s="508"/>
      <c r="Z108" s="508"/>
      <c r="AA108" s="223"/>
      <c r="AB108" s="207"/>
      <c r="AC108" s="208"/>
      <c r="AD108" s="209"/>
      <c r="AE108" s="10"/>
      <c r="AF108" s="10"/>
      <c r="AG108" s="10"/>
      <c r="AH108" s="10"/>
      <c r="AJ108" s="136"/>
      <c r="AK108" s="136"/>
      <c r="AL108" s="136"/>
      <c r="AM108" s="136"/>
      <c r="AN108" s="136"/>
      <c r="AO108" s="136"/>
      <c r="AP108" s="136"/>
      <c r="AQ108" s="136"/>
    </row>
    <row r="109" spans="1:43" ht="15" customHeight="1" x14ac:dyDescent="0.4">
      <c r="A109" s="10"/>
      <c r="B109" s="10"/>
      <c r="C109" s="10"/>
      <c r="D109" s="222" t="s">
        <v>1453</v>
      </c>
      <c r="E109" s="508"/>
      <c r="F109" s="508"/>
      <c r="G109" s="508"/>
      <c r="H109" s="207"/>
      <c r="I109" s="208"/>
      <c r="J109" s="209"/>
      <c r="K109" s="10"/>
      <c r="L109" s="12"/>
      <c r="M109" s="10"/>
      <c r="N109" s="222" t="s">
        <v>1453</v>
      </c>
      <c r="O109" s="508"/>
      <c r="P109" s="508"/>
      <c r="Q109" s="508"/>
      <c r="R109" s="207"/>
      <c r="S109" s="208"/>
      <c r="T109" s="209"/>
      <c r="U109" s="12"/>
      <c r="V109" s="12"/>
      <c r="W109" s="10"/>
      <c r="X109" s="222" t="s">
        <v>1453</v>
      </c>
      <c r="Y109" s="508"/>
      <c r="Z109" s="508"/>
      <c r="AA109" s="223"/>
      <c r="AB109" s="207"/>
      <c r="AC109" s="208"/>
      <c r="AD109" s="209"/>
      <c r="AE109" s="10"/>
      <c r="AF109" s="10"/>
      <c r="AG109" s="10"/>
      <c r="AH109" s="10"/>
      <c r="AJ109" s="136"/>
      <c r="AK109" s="136"/>
      <c r="AL109" s="136"/>
      <c r="AM109" s="136"/>
      <c r="AN109" s="136"/>
      <c r="AO109" s="136"/>
      <c r="AP109" s="136"/>
      <c r="AQ109" s="136"/>
    </row>
    <row r="110" spans="1:43" ht="15" customHeight="1" x14ac:dyDescent="0.4">
      <c r="A110" s="10"/>
      <c r="B110" s="10"/>
      <c r="C110" s="10"/>
      <c r="D110" s="222" t="s">
        <v>1454</v>
      </c>
      <c r="E110" s="508"/>
      <c r="F110" s="508"/>
      <c r="G110" s="508"/>
      <c r="H110" s="207"/>
      <c r="I110" s="208"/>
      <c r="J110" s="209"/>
      <c r="K110" s="10"/>
      <c r="L110" s="12"/>
      <c r="M110" s="10"/>
      <c r="N110" s="222" t="s">
        <v>1454</v>
      </c>
      <c r="O110" s="508"/>
      <c r="P110" s="508"/>
      <c r="Q110" s="508"/>
      <c r="R110" s="207"/>
      <c r="S110" s="208"/>
      <c r="T110" s="209"/>
      <c r="U110" s="12"/>
      <c r="V110" s="12"/>
      <c r="W110" s="10"/>
      <c r="X110" s="222" t="s">
        <v>1454</v>
      </c>
      <c r="Y110" s="508"/>
      <c r="Z110" s="508"/>
      <c r="AA110" s="223"/>
      <c r="AB110" s="207"/>
      <c r="AC110" s="208"/>
      <c r="AD110" s="209"/>
      <c r="AE110" s="10"/>
      <c r="AF110" s="10"/>
      <c r="AG110" s="10"/>
      <c r="AH110" s="10"/>
    </row>
    <row r="111" spans="1:43" ht="15" customHeight="1" x14ac:dyDescent="0.4">
      <c r="A111" s="10"/>
      <c r="B111" s="10"/>
      <c r="C111" s="10"/>
      <c r="D111" s="222" t="s">
        <v>10</v>
      </c>
      <c r="E111" s="508"/>
      <c r="F111" s="508"/>
      <c r="G111" s="508"/>
      <c r="H111" s="207"/>
      <c r="I111" s="208"/>
      <c r="J111" s="209"/>
      <c r="K111" s="10"/>
      <c r="L111" s="12"/>
      <c r="M111" s="10"/>
      <c r="N111" s="222" t="s">
        <v>10</v>
      </c>
      <c r="O111" s="508"/>
      <c r="P111" s="508"/>
      <c r="Q111" s="508"/>
      <c r="R111" s="207"/>
      <c r="S111" s="208"/>
      <c r="T111" s="209"/>
      <c r="U111" s="71"/>
      <c r="V111" s="12"/>
      <c r="W111" s="10"/>
      <c r="X111" s="222" t="s">
        <v>10</v>
      </c>
      <c r="Y111" s="508"/>
      <c r="Z111" s="508"/>
      <c r="AA111" s="223"/>
      <c r="AB111" s="207"/>
      <c r="AC111" s="208"/>
      <c r="AD111" s="209"/>
      <c r="AE111" s="10"/>
      <c r="AF111" s="10"/>
      <c r="AG111" s="10"/>
      <c r="AH111" s="10"/>
    </row>
    <row r="112" spans="1:43" ht="15" customHeight="1" x14ac:dyDescent="0.4">
      <c r="A112" s="10"/>
      <c r="B112" s="10"/>
      <c r="C112" s="10"/>
      <c r="D112" s="173" t="s">
        <v>6</v>
      </c>
      <c r="E112" s="174"/>
      <c r="F112" s="174"/>
      <c r="G112" s="174"/>
      <c r="H112" s="534">
        <f>SUM(H105:J111)</f>
        <v>0</v>
      </c>
      <c r="I112" s="535"/>
      <c r="J112" s="536"/>
      <c r="K112" s="10"/>
      <c r="L112" s="12"/>
      <c r="M112" s="10"/>
      <c r="N112" s="173" t="s">
        <v>6</v>
      </c>
      <c r="O112" s="174"/>
      <c r="P112" s="174"/>
      <c r="Q112" s="174"/>
      <c r="R112" s="534">
        <f>SUM(R105:T111)</f>
        <v>0</v>
      </c>
      <c r="S112" s="535"/>
      <c r="T112" s="536"/>
      <c r="U112" s="71"/>
      <c r="V112" s="12"/>
      <c r="W112" s="10"/>
      <c r="X112" s="173" t="s">
        <v>6</v>
      </c>
      <c r="Y112" s="174"/>
      <c r="Z112" s="174"/>
      <c r="AA112" s="175"/>
      <c r="AB112" s="534">
        <f>SUM(AB105:AD111)</f>
        <v>0</v>
      </c>
      <c r="AC112" s="535"/>
      <c r="AD112" s="536"/>
      <c r="AE112" s="10"/>
      <c r="AF112" s="10"/>
      <c r="AG112" s="10"/>
      <c r="AH112" s="10"/>
    </row>
    <row r="113" spans="1:38" ht="15" customHeight="1" x14ac:dyDescent="0.4">
      <c r="A113" s="10"/>
      <c r="B113" s="10"/>
      <c r="C113" s="10"/>
      <c r="D113" s="173" t="s">
        <v>1455</v>
      </c>
      <c r="E113" s="174"/>
      <c r="F113" s="174"/>
      <c r="G113" s="174"/>
      <c r="H113" s="534">
        <f>H112</f>
        <v>0</v>
      </c>
      <c r="I113" s="535"/>
      <c r="J113" s="536"/>
      <c r="K113" s="10"/>
      <c r="L113" s="12"/>
      <c r="M113" s="10"/>
      <c r="N113" s="173" t="s">
        <v>1455</v>
      </c>
      <c r="O113" s="174"/>
      <c r="P113" s="174"/>
      <c r="Q113" s="174"/>
      <c r="R113" s="534">
        <f>R112</f>
        <v>0</v>
      </c>
      <c r="S113" s="535"/>
      <c r="T113" s="536"/>
      <c r="U113" s="71"/>
      <c r="V113" s="12"/>
      <c r="W113" s="10"/>
      <c r="X113" s="173" t="s">
        <v>1455</v>
      </c>
      <c r="Y113" s="174"/>
      <c r="Z113" s="174"/>
      <c r="AA113" s="175"/>
      <c r="AB113" s="534">
        <f>AB112</f>
        <v>0</v>
      </c>
      <c r="AC113" s="535"/>
      <c r="AD113" s="536"/>
      <c r="AE113" s="10"/>
      <c r="AF113" s="10"/>
      <c r="AG113" s="10"/>
      <c r="AH113" s="10"/>
    </row>
    <row r="114" spans="1:38" ht="15" customHeight="1" x14ac:dyDescent="0.4">
      <c r="A114" s="10"/>
      <c r="B114" s="10"/>
      <c r="C114" s="10"/>
      <c r="D114" s="11"/>
      <c r="E114" s="11"/>
      <c r="F114" s="11"/>
      <c r="G114" s="11"/>
      <c r="H114" s="10"/>
      <c r="I114" s="10"/>
      <c r="J114" s="10"/>
      <c r="K114" s="10"/>
      <c r="L114" s="10"/>
      <c r="M114" s="11"/>
      <c r="N114" s="11"/>
      <c r="O114" s="11"/>
      <c r="P114" s="11"/>
      <c r="Q114" s="10"/>
      <c r="R114" s="10"/>
      <c r="S114" s="10"/>
      <c r="T114" s="71"/>
      <c r="U114" s="12"/>
      <c r="V114" s="10"/>
      <c r="W114" s="11"/>
      <c r="X114" s="11"/>
      <c r="Y114" s="11"/>
      <c r="Z114" s="10"/>
      <c r="AA114" s="10"/>
      <c r="AB114" s="10"/>
      <c r="AC114" s="10"/>
      <c r="AD114" s="10"/>
      <c r="AE114" s="10"/>
      <c r="AF114" s="10"/>
      <c r="AG114" s="10"/>
      <c r="AH114" s="10"/>
    </row>
    <row r="115" spans="1:38" ht="15" customHeight="1" x14ac:dyDescent="0.4">
      <c r="A115" s="10"/>
      <c r="B115" s="10"/>
      <c r="C115" s="74" t="s">
        <v>1698</v>
      </c>
      <c r="D115" s="19"/>
      <c r="E115" s="11"/>
      <c r="F115" s="11"/>
      <c r="G115" s="11"/>
      <c r="H115" s="10"/>
      <c r="I115" s="10"/>
      <c r="J115" s="10"/>
      <c r="K115" s="10"/>
      <c r="L115" s="10"/>
      <c r="M115" s="11"/>
      <c r="N115" s="11"/>
      <c r="O115" s="11"/>
      <c r="P115" s="11"/>
      <c r="Q115" s="10"/>
      <c r="R115" s="10"/>
      <c r="S115" s="10"/>
      <c r="T115" s="71"/>
      <c r="U115" s="12"/>
      <c r="V115" s="10"/>
      <c r="W115" s="11"/>
      <c r="X115" s="11"/>
      <c r="Y115" s="11"/>
      <c r="Z115" s="10"/>
      <c r="AA115" s="10"/>
      <c r="AB115" s="10"/>
      <c r="AC115" s="10"/>
      <c r="AD115" s="10"/>
      <c r="AE115" s="10"/>
      <c r="AF115" s="10"/>
      <c r="AG115" s="10"/>
      <c r="AH115" s="10"/>
    </row>
    <row r="116" spans="1:38" ht="15" customHeight="1" x14ac:dyDescent="0.4">
      <c r="A116" s="10"/>
      <c r="B116" s="10"/>
      <c r="C116" s="10"/>
      <c r="D116" s="195" t="s">
        <v>1660</v>
      </c>
      <c r="E116" s="195"/>
      <c r="F116" s="195"/>
      <c r="G116" s="195"/>
      <c r="H116" s="195"/>
      <c r="I116" s="195"/>
      <c r="J116" s="195"/>
      <c r="K116" s="10"/>
      <c r="L116" s="10"/>
      <c r="M116" s="10"/>
      <c r="N116" s="195" t="s">
        <v>1660</v>
      </c>
      <c r="O116" s="195"/>
      <c r="P116" s="195"/>
      <c r="Q116" s="195"/>
      <c r="R116" s="195"/>
      <c r="S116" s="195"/>
      <c r="T116" s="195"/>
      <c r="U116" s="12"/>
      <c r="V116" s="10"/>
      <c r="W116" s="11"/>
      <c r="X116" s="195" t="s">
        <v>1660</v>
      </c>
      <c r="Y116" s="195"/>
      <c r="Z116" s="195"/>
      <c r="AA116" s="195"/>
      <c r="AB116" s="195"/>
      <c r="AC116" s="195"/>
      <c r="AD116" s="195"/>
      <c r="AE116" s="10"/>
      <c r="AF116" s="10"/>
      <c r="AG116" s="10"/>
      <c r="AH116" s="10"/>
      <c r="AI116" s="152"/>
    </row>
    <row r="117" spans="1:38" ht="15" customHeight="1" x14ac:dyDescent="0.4">
      <c r="A117" s="10"/>
      <c r="B117" s="10"/>
      <c r="C117" s="10"/>
      <c r="D117" s="533"/>
      <c r="E117" s="533"/>
      <c r="F117" s="533"/>
      <c r="G117" s="533"/>
      <c r="H117" s="533"/>
      <c r="I117" s="533"/>
      <c r="J117" s="533"/>
      <c r="K117" s="91"/>
      <c r="L117" s="91"/>
      <c r="M117" s="92"/>
      <c r="N117" s="533"/>
      <c r="O117" s="533"/>
      <c r="P117" s="533"/>
      <c r="Q117" s="533"/>
      <c r="R117" s="533"/>
      <c r="S117" s="533"/>
      <c r="T117" s="533"/>
      <c r="U117" s="93"/>
      <c r="V117" s="91"/>
      <c r="W117" s="92"/>
      <c r="X117" s="533"/>
      <c r="Y117" s="533"/>
      <c r="Z117" s="533"/>
      <c r="AA117" s="533"/>
      <c r="AB117" s="533"/>
      <c r="AC117" s="533"/>
      <c r="AD117" s="533"/>
      <c r="AE117" s="10"/>
      <c r="AF117" s="10"/>
      <c r="AG117" s="10"/>
      <c r="AH117" s="10"/>
      <c r="AI117" s="136" t="str">
        <f>IF(OR(D117="",N117="",X117=""),"←通学定期券利用者数が未記入です。０の場合は「０」と記入してください。","")</f>
        <v>←通学定期券利用者数が未記入です。０の場合は「０」と記入してください。</v>
      </c>
      <c r="AJ117" s="136"/>
      <c r="AK117" s="136"/>
      <c r="AL117" s="136"/>
    </row>
    <row r="118" spans="1:38" ht="15" customHeight="1" x14ac:dyDescent="0.4">
      <c r="A118" s="10"/>
      <c r="B118" s="10"/>
      <c r="C118" s="10"/>
      <c r="D118" s="11"/>
      <c r="E118" s="11"/>
      <c r="F118" s="11"/>
      <c r="G118" s="11"/>
      <c r="H118" s="10"/>
      <c r="I118" s="10"/>
      <c r="J118" s="10"/>
      <c r="K118" s="10"/>
      <c r="L118" s="10"/>
      <c r="M118" s="11"/>
      <c r="N118" s="11"/>
      <c r="O118" s="11"/>
      <c r="P118" s="11"/>
      <c r="Q118" s="11"/>
      <c r="R118" s="10"/>
      <c r="S118" s="10"/>
      <c r="T118" s="10"/>
      <c r="U118" s="12"/>
      <c r="V118" s="10"/>
      <c r="W118" s="11"/>
      <c r="X118" s="11"/>
      <c r="Y118" s="11"/>
      <c r="Z118" s="11"/>
      <c r="AA118" s="11"/>
      <c r="AB118" s="10"/>
      <c r="AC118" s="10"/>
      <c r="AD118" s="10"/>
      <c r="AE118" s="10"/>
      <c r="AF118" s="10"/>
      <c r="AG118" s="10"/>
      <c r="AH118" s="10"/>
    </row>
    <row r="119" spans="1:38" ht="15" customHeight="1" x14ac:dyDescent="0.4">
      <c r="A119" s="10"/>
      <c r="B119" s="10"/>
      <c r="C119" s="10"/>
      <c r="D119" s="491" t="s">
        <v>1661</v>
      </c>
      <c r="E119" s="491"/>
      <c r="F119" s="491"/>
      <c r="G119" s="491"/>
      <c r="H119" s="491"/>
      <c r="I119" s="491"/>
      <c r="J119" s="491"/>
      <c r="K119" s="10"/>
      <c r="L119" s="10"/>
      <c r="M119" s="19"/>
      <c r="N119" s="491" t="s">
        <v>1661</v>
      </c>
      <c r="O119" s="491"/>
      <c r="P119" s="491"/>
      <c r="Q119" s="491"/>
      <c r="R119" s="491"/>
      <c r="S119" s="491"/>
      <c r="T119" s="491"/>
      <c r="U119" s="12"/>
      <c r="V119" s="10"/>
      <c r="W119" s="11"/>
      <c r="X119" s="491" t="s">
        <v>1661</v>
      </c>
      <c r="Y119" s="491"/>
      <c r="Z119" s="491"/>
      <c r="AA119" s="491"/>
      <c r="AB119" s="491"/>
      <c r="AC119" s="491"/>
      <c r="AD119" s="491"/>
      <c r="AE119" s="10"/>
      <c r="AF119" s="10"/>
      <c r="AG119" s="10"/>
      <c r="AH119" s="10"/>
      <c r="AI119" s="152"/>
    </row>
    <row r="120" spans="1:38" ht="15" customHeight="1" x14ac:dyDescent="0.4">
      <c r="A120" s="10"/>
      <c r="B120" s="10"/>
      <c r="C120" s="10"/>
      <c r="D120" s="533"/>
      <c r="E120" s="533"/>
      <c r="F120" s="533"/>
      <c r="G120" s="533"/>
      <c r="H120" s="533"/>
      <c r="I120" s="533"/>
      <c r="J120" s="533"/>
      <c r="K120" s="91"/>
      <c r="L120" s="91"/>
      <c r="M120" s="92"/>
      <c r="N120" s="533"/>
      <c r="O120" s="533"/>
      <c r="P120" s="533"/>
      <c r="Q120" s="533"/>
      <c r="R120" s="533"/>
      <c r="S120" s="533"/>
      <c r="T120" s="533"/>
      <c r="U120" s="93"/>
      <c r="V120" s="91"/>
      <c r="W120" s="92"/>
      <c r="X120" s="533"/>
      <c r="Y120" s="533"/>
      <c r="Z120" s="533"/>
      <c r="AA120" s="533"/>
      <c r="AB120" s="533"/>
      <c r="AC120" s="533"/>
      <c r="AD120" s="533"/>
      <c r="AE120" s="10"/>
      <c r="AF120" s="10"/>
      <c r="AG120" s="10"/>
      <c r="AH120" s="10"/>
      <c r="AI120" s="136" t="str">
        <f>IF(OR(D120="",N120="",X120=""),"←普通回数乗車券利用者数が未記入です。０の場合は「０」と記入してください。","")</f>
        <v>←普通回数乗車券利用者数が未記入です。０の場合は「０」と記入してください。</v>
      </c>
    </row>
    <row r="121" spans="1:38" ht="15" customHeight="1" x14ac:dyDescent="0.4">
      <c r="A121" s="10"/>
      <c r="B121" s="10"/>
      <c r="C121" s="10"/>
      <c r="D121" s="95"/>
      <c r="E121" s="95"/>
      <c r="F121" s="95"/>
      <c r="G121" s="95"/>
      <c r="H121" s="95"/>
      <c r="I121" s="95"/>
      <c r="J121" s="95"/>
      <c r="K121" s="91"/>
      <c r="L121" s="91"/>
      <c r="M121" s="92"/>
      <c r="N121" s="95"/>
      <c r="O121" s="95"/>
      <c r="P121" s="95"/>
      <c r="Q121" s="95"/>
      <c r="R121" s="95"/>
      <c r="S121" s="95"/>
      <c r="T121" s="95"/>
      <c r="U121" s="93"/>
      <c r="V121" s="91"/>
      <c r="W121" s="92"/>
      <c r="X121" s="95"/>
      <c r="Y121" s="95"/>
      <c r="Z121" s="95"/>
      <c r="AA121" s="95"/>
      <c r="AB121" s="95"/>
      <c r="AC121" s="95"/>
      <c r="AD121" s="95"/>
      <c r="AE121" s="10"/>
      <c r="AF121" s="10"/>
      <c r="AG121" s="10"/>
      <c r="AH121" s="10"/>
    </row>
    <row r="122" spans="1:38" ht="15" customHeight="1" x14ac:dyDescent="0.4">
      <c r="A122" s="501"/>
      <c r="B122" s="501"/>
      <c r="C122" s="501"/>
      <c r="D122" s="501"/>
      <c r="E122" s="501"/>
      <c r="F122" s="501"/>
      <c r="G122" s="501"/>
      <c r="H122" s="501"/>
      <c r="I122" s="501"/>
      <c r="J122" s="501"/>
      <c r="K122" s="501"/>
      <c r="L122" s="501"/>
      <c r="M122" s="501"/>
      <c r="N122" s="501"/>
      <c r="O122" s="501"/>
      <c r="P122" s="501"/>
      <c r="Q122" s="501"/>
      <c r="R122" s="501"/>
      <c r="S122" s="501"/>
      <c r="T122" s="501"/>
      <c r="U122" s="501"/>
      <c r="V122" s="501"/>
      <c r="W122" s="501"/>
      <c r="X122" s="501"/>
      <c r="Y122" s="501"/>
      <c r="Z122" s="501"/>
      <c r="AA122" s="501"/>
      <c r="AB122" s="501"/>
      <c r="AC122" s="501"/>
      <c r="AD122" s="501"/>
      <c r="AE122" s="501"/>
      <c r="AF122" s="501"/>
      <c r="AG122" s="15"/>
      <c r="AH122" s="15"/>
    </row>
    <row r="123" spans="1:38" ht="15" customHeight="1" x14ac:dyDescent="0.4">
      <c r="A123" s="10"/>
      <c r="B123" s="9" t="s">
        <v>1427</v>
      </c>
      <c r="C123" s="10"/>
      <c r="D123" s="11"/>
      <c r="E123" s="11"/>
      <c r="F123" s="11"/>
      <c r="G123" s="11"/>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row>
    <row r="124" spans="1:38" ht="15" customHeight="1" x14ac:dyDescent="0.4">
      <c r="A124" s="10"/>
      <c r="B124" s="9"/>
      <c r="C124" s="73" t="s">
        <v>1665</v>
      </c>
      <c r="D124" s="11"/>
      <c r="E124" s="11"/>
      <c r="F124" s="11"/>
      <c r="G124" s="11"/>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row>
    <row r="125" spans="1:38" ht="15" customHeight="1" x14ac:dyDescent="0.4">
      <c r="A125" s="10"/>
      <c r="B125" s="9"/>
      <c r="C125" s="73" t="s">
        <v>1667</v>
      </c>
      <c r="D125" s="11"/>
      <c r="E125" s="11"/>
      <c r="F125" s="11"/>
      <c r="G125" s="11"/>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row>
    <row r="126" spans="1:38" ht="15" customHeight="1" x14ac:dyDescent="0.4">
      <c r="A126" s="10"/>
      <c r="B126" s="9"/>
      <c r="C126" s="73" t="s">
        <v>1668</v>
      </c>
      <c r="D126" s="11"/>
      <c r="E126" s="11"/>
      <c r="F126" s="11"/>
      <c r="G126" s="11"/>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row>
    <row r="127" spans="1:38" ht="15" customHeight="1" x14ac:dyDescent="0.4">
      <c r="A127" s="10"/>
      <c r="B127" s="9"/>
      <c r="C127" s="73" t="s">
        <v>1666</v>
      </c>
      <c r="D127" s="11"/>
      <c r="E127" s="11"/>
      <c r="F127" s="11"/>
      <c r="G127" s="11"/>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row>
    <row r="128" spans="1:38" ht="15" customHeight="1" x14ac:dyDescent="0.4">
      <c r="A128" s="10"/>
      <c r="B128" s="9"/>
      <c r="C128" s="73"/>
      <c r="D128" s="11"/>
      <c r="E128" s="11"/>
      <c r="F128" s="11"/>
      <c r="G128" s="11"/>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row>
    <row r="129" spans="1:35" ht="15" customHeight="1" x14ac:dyDescent="0.4">
      <c r="A129" s="10"/>
      <c r="B129" s="9"/>
      <c r="C129" s="9" t="s">
        <v>197</v>
      </c>
      <c r="D129" s="11"/>
      <c r="E129" s="11"/>
      <c r="F129" s="11"/>
      <c r="G129" s="11"/>
      <c r="H129" s="10"/>
      <c r="I129" s="10"/>
      <c r="J129" s="10"/>
      <c r="K129" s="10"/>
      <c r="L129" s="10"/>
      <c r="M129" s="10"/>
      <c r="N129" s="10"/>
      <c r="O129" s="10"/>
      <c r="P129" s="10"/>
      <c r="Q129" s="10"/>
      <c r="R129" s="10"/>
      <c r="S129" s="10"/>
      <c r="T129" s="10"/>
      <c r="U129" s="10"/>
      <c r="V129" s="10"/>
      <c r="W129" s="10"/>
      <c r="X129" s="10"/>
      <c r="Y129" s="10"/>
      <c r="Z129" s="10"/>
      <c r="AA129" s="10"/>
      <c r="AB129" s="10"/>
      <c r="AC129" s="12" t="s">
        <v>52</v>
      </c>
      <c r="AD129" s="10"/>
      <c r="AE129" s="10"/>
      <c r="AF129" s="10"/>
      <c r="AG129" s="10"/>
      <c r="AH129" s="10"/>
    </row>
    <row r="130" spans="1:35" ht="15" customHeight="1" x14ac:dyDescent="0.4">
      <c r="A130" s="10"/>
      <c r="B130" s="10"/>
      <c r="C130" s="180"/>
      <c r="D130" s="210"/>
      <c r="E130" s="210"/>
      <c r="F130" s="210"/>
      <c r="G130" s="210"/>
      <c r="H130" s="210"/>
      <c r="I130" s="181"/>
      <c r="J130" s="195" t="s">
        <v>15</v>
      </c>
      <c r="K130" s="195"/>
      <c r="L130" s="195"/>
      <c r="M130" s="195"/>
      <c r="N130" s="195"/>
      <c r="O130" s="195"/>
      <c r="P130" s="195"/>
      <c r="Q130" s="195"/>
      <c r="R130" s="195"/>
      <c r="S130" s="195"/>
      <c r="T130" s="491" t="s">
        <v>8</v>
      </c>
      <c r="U130" s="491"/>
      <c r="V130" s="491"/>
      <c r="W130" s="491"/>
      <c r="X130" s="491"/>
      <c r="Y130" s="195" t="s">
        <v>17</v>
      </c>
      <c r="Z130" s="195"/>
      <c r="AA130" s="195"/>
      <c r="AB130" s="195"/>
      <c r="AC130" s="195"/>
      <c r="AD130" s="10"/>
      <c r="AE130" s="10"/>
      <c r="AF130" s="10"/>
      <c r="AG130" s="10"/>
      <c r="AH130" s="10"/>
    </row>
    <row r="131" spans="1:35" ht="15" customHeight="1" x14ac:dyDescent="0.4">
      <c r="A131" s="10"/>
      <c r="B131" s="10"/>
      <c r="C131" s="182"/>
      <c r="D131" s="514"/>
      <c r="E131" s="514"/>
      <c r="F131" s="514"/>
      <c r="G131" s="514"/>
      <c r="H131" s="514"/>
      <c r="I131" s="183"/>
      <c r="J131" s="491" t="s">
        <v>128</v>
      </c>
      <c r="K131" s="491"/>
      <c r="L131" s="491"/>
      <c r="M131" s="491"/>
      <c r="N131" s="166"/>
      <c r="O131" s="195" t="s">
        <v>16</v>
      </c>
      <c r="P131" s="195"/>
      <c r="Q131" s="195"/>
      <c r="R131" s="195"/>
      <c r="S131" s="195"/>
      <c r="T131" s="173" t="s">
        <v>111</v>
      </c>
      <c r="U131" s="174"/>
      <c r="V131" s="174"/>
      <c r="W131" s="174"/>
      <c r="X131" s="175"/>
      <c r="Y131" s="173" t="s">
        <v>111</v>
      </c>
      <c r="Z131" s="174"/>
      <c r="AA131" s="174"/>
      <c r="AB131" s="174"/>
      <c r="AC131" s="175"/>
      <c r="AD131" s="10"/>
      <c r="AE131" s="10"/>
      <c r="AF131" s="10"/>
      <c r="AG131" s="10"/>
      <c r="AH131" s="10"/>
      <c r="AI131" s="153"/>
    </row>
    <row r="132" spans="1:35" ht="15" customHeight="1" x14ac:dyDescent="0.4">
      <c r="A132" s="10"/>
      <c r="B132" s="10"/>
      <c r="C132" s="358" t="s">
        <v>190</v>
      </c>
      <c r="D132" s="359"/>
      <c r="E132" s="359"/>
      <c r="F132" s="359"/>
      <c r="G132" s="359"/>
      <c r="H132" s="359"/>
      <c r="I132" s="526"/>
      <c r="J132" s="527"/>
      <c r="K132" s="527"/>
      <c r="L132" s="527"/>
      <c r="M132" s="527"/>
      <c r="N132" s="527"/>
      <c r="O132" s="527"/>
      <c r="P132" s="527"/>
      <c r="Q132" s="527"/>
      <c r="R132" s="527"/>
      <c r="S132" s="527"/>
      <c r="T132" s="527"/>
      <c r="U132" s="527"/>
      <c r="V132" s="527"/>
      <c r="W132" s="528"/>
      <c r="X132" s="528"/>
      <c r="Y132" s="527"/>
      <c r="Z132" s="527"/>
      <c r="AA132" s="528"/>
      <c r="AB132" s="528"/>
      <c r="AC132" s="528"/>
      <c r="AD132" s="10"/>
      <c r="AE132" s="10"/>
      <c r="AF132" s="10"/>
      <c r="AG132" s="10"/>
      <c r="AH132" s="10"/>
      <c r="AI132" s="136" t="str">
        <f>IF(SUM(J132:AC142)=0,"←教員数が未記入です。","")</f>
        <v>←教員数が未記入です。</v>
      </c>
    </row>
    <row r="133" spans="1:35" ht="15" customHeight="1" x14ac:dyDescent="0.4">
      <c r="A133" s="10"/>
      <c r="B133" s="10"/>
      <c r="C133" s="358" t="s">
        <v>187</v>
      </c>
      <c r="D133" s="359"/>
      <c r="E133" s="359"/>
      <c r="F133" s="359"/>
      <c r="G133" s="359"/>
      <c r="H133" s="359"/>
      <c r="I133" s="526"/>
      <c r="J133" s="527"/>
      <c r="K133" s="527"/>
      <c r="L133" s="527"/>
      <c r="M133" s="527"/>
      <c r="N133" s="527"/>
      <c r="O133" s="527"/>
      <c r="P133" s="527"/>
      <c r="Q133" s="527"/>
      <c r="R133" s="527"/>
      <c r="S133" s="527"/>
      <c r="T133" s="527"/>
      <c r="U133" s="527"/>
      <c r="V133" s="527"/>
      <c r="W133" s="528"/>
      <c r="X133" s="528"/>
      <c r="Y133" s="527"/>
      <c r="Z133" s="527"/>
      <c r="AA133" s="528"/>
      <c r="AB133" s="528"/>
      <c r="AC133" s="528"/>
      <c r="AD133" s="10"/>
      <c r="AE133" s="10"/>
      <c r="AF133" s="10"/>
      <c r="AG133" s="10"/>
      <c r="AH133" s="10"/>
    </row>
    <row r="134" spans="1:35" ht="15" customHeight="1" x14ac:dyDescent="0.4">
      <c r="A134" s="10"/>
      <c r="B134" s="10"/>
      <c r="C134" s="358" t="s">
        <v>191</v>
      </c>
      <c r="D134" s="359"/>
      <c r="E134" s="359"/>
      <c r="F134" s="359"/>
      <c r="G134" s="359"/>
      <c r="H134" s="359"/>
      <c r="I134" s="526"/>
      <c r="J134" s="527"/>
      <c r="K134" s="527"/>
      <c r="L134" s="527"/>
      <c r="M134" s="527"/>
      <c r="N134" s="527"/>
      <c r="O134" s="527"/>
      <c r="P134" s="527"/>
      <c r="Q134" s="527"/>
      <c r="R134" s="527"/>
      <c r="S134" s="527"/>
      <c r="T134" s="527"/>
      <c r="U134" s="527"/>
      <c r="V134" s="527"/>
      <c r="W134" s="528"/>
      <c r="X134" s="528"/>
      <c r="Y134" s="527"/>
      <c r="Z134" s="527"/>
      <c r="AA134" s="528"/>
      <c r="AB134" s="528"/>
      <c r="AC134" s="528"/>
      <c r="AD134" s="10"/>
      <c r="AE134" s="10"/>
      <c r="AF134" s="10"/>
      <c r="AG134" s="10"/>
      <c r="AH134" s="10"/>
    </row>
    <row r="135" spans="1:35" ht="15" customHeight="1" x14ac:dyDescent="0.4">
      <c r="A135" s="10"/>
      <c r="B135" s="10"/>
      <c r="C135" s="358" t="s">
        <v>188</v>
      </c>
      <c r="D135" s="359"/>
      <c r="E135" s="359"/>
      <c r="F135" s="359"/>
      <c r="G135" s="359"/>
      <c r="H135" s="359"/>
      <c r="I135" s="526"/>
      <c r="J135" s="527"/>
      <c r="K135" s="527"/>
      <c r="L135" s="527"/>
      <c r="M135" s="527"/>
      <c r="N135" s="527"/>
      <c r="O135" s="527"/>
      <c r="P135" s="527"/>
      <c r="Q135" s="527"/>
      <c r="R135" s="527"/>
      <c r="S135" s="527"/>
      <c r="T135" s="527"/>
      <c r="U135" s="527"/>
      <c r="V135" s="527"/>
      <c r="W135" s="528"/>
      <c r="X135" s="528"/>
      <c r="Y135" s="527"/>
      <c r="Z135" s="527"/>
      <c r="AA135" s="528"/>
      <c r="AB135" s="528"/>
      <c r="AC135" s="528"/>
      <c r="AD135" s="10"/>
      <c r="AE135" s="10"/>
      <c r="AF135" s="10"/>
      <c r="AG135" s="10"/>
      <c r="AH135" s="10"/>
    </row>
    <row r="136" spans="1:35" ht="15" customHeight="1" x14ac:dyDescent="0.4">
      <c r="A136" s="10"/>
      <c r="B136" s="10"/>
      <c r="C136" s="358" t="s">
        <v>189</v>
      </c>
      <c r="D136" s="359"/>
      <c r="E136" s="359"/>
      <c r="F136" s="359"/>
      <c r="G136" s="359"/>
      <c r="H136" s="359"/>
      <c r="I136" s="526"/>
      <c r="J136" s="527"/>
      <c r="K136" s="527"/>
      <c r="L136" s="527"/>
      <c r="M136" s="527"/>
      <c r="N136" s="527"/>
      <c r="O136" s="527"/>
      <c r="P136" s="527"/>
      <c r="Q136" s="527"/>
      <c r="R136" s="527"/>
      <c r="S136" s="527"/>
      <c r="T136" s="527"/>
      <c r="U136" s="527"/>
      <c r="V136" s="527"/>
      <c r="W136" s="528"/>
      <c r="X136" s="528"/>
      <c r="Y136" s="527"/>
      <c r="Z136" s="527"/>
      <c r="AA136" s="528"/>
      <c r="AB136" s="528"/>
      <c r="AC136" s="528"/>
      <c r="AD136" s="10"/>
      <c r="AE136" s="10"/>
      <c r="AF136" s="10"/>
      <c r="AG136" s="10"/>
      <c r="AH136" s="10"/>
    </row>
    <row r="137" spans="1:35" ht="15" customHeight="1" x14ac:dyDescent="0.4">
      <c r="A137" s="10"/>
      <c r="B137" s="10"/>
      <c r="C137" s="358" t="s">
        <v>192</v>
      </c>
      <c r="D137" s="359"/>
      <c r="E137" s="359"/>
      <c r="F137" s="359"/>
      <c r="G137" s="359"/>
      <c r="H137" s="359"/>
      <c r="I137" s="526"/>
      <c r="J137" s="527"/>
      <c r="K137" s="527"/>
      <c r="L137" s="527"/>
      <c r="M137" s="527"/>
      <c r="N137" s="527"/>
      <c r="O137" s="527"/>
      <c r="P137" s="527"/>
      <c r="Q137" s="527"/>
      <c r="R137" s="527"/>
      <c r="S137" s="527"/>
      <c r="T137" s="527"/>
      <c r="U137" s="527"/>
      <c r="V137" s="527"/>
      <c r="W137" s="528"/>
      <c r="X137" s="528"/>
      <c r="Y137" s="527"/>
      <c r="Z137" s="527"/>
      <c r="AA137" s="528"/>
      <c r="AB137" s="528"/>
      <c r="AC137" s="528"/>
      <c r="AD137" s="10"/>
      <c r="AE137" s="10"/>
      <c r="AF137" s="10"/>
      <c r="AG137" s="10"/>
      <c r="AH137" s="10"/>
    </row>
    <row r="138" spans="1:35" ht="15" customHeight="1" x14ac:dyDescent="0.4">
      <c r="A138" s="10"/>
      <c r="B138" s="10"/>
      <c r="C138" s="358" t="s">
        <v>193</v>
      </c>
      <c r="D138" s="359"/>
      <c r="E138" s="359"/>
      <c r="F138" s="359"/>
      <c r="G138" s="359"/>
      <c r="H138" s="359"/>
      <c r="I138" s="526"/>
      <c r="J138" s="527"/>
      <c r="K138" s="527"/>
      <c r="L138" s="527"/>
      <c r="M138" s="527"/>
      <c r="N138" s="527"/>
      <c r="O138" s="527"/>
      <c r="P138" s="527"/>
      <c r="Q138" s="527"/>
      <c r="R138" s="527"/>
      <c r="S138" s="527"/>
      <c r="T138" s="527"/>
      <c r="U138" s="527"/>
      <c r="V138" s="527"/>
      <c r="W138" s="528"/>
      <c r="X138" s="528"/>
      <c r="Y138" s="527"/>
      <c r="Z138" s="527"/>
      <c r="AA138" s="528"/>
      <c r="AB138" s="528"/>
      <c r="AC138" s="528"/>
      <c r="AD138" s="10"/>
      <c r="AE138" s="10"/>
      <c r="AF138" s="10"/>
      <c r="AG138" s="10"/>
      <c r="AH138" s="10"/>
    </row>
    <row r="139" spans="1:35" ht="15" customHeight="1" x14ac:dyDescent="0.4">
      <c r="A139" s="10"/>
      <c r="B139" s="10"/>
      <c r="C139" s="358" t="s">
        <v>194</v>
      </c>
      <c r="D139" s="359"/>
      <c r="E139" s="359"/>
      <c r="F139" s="359"/>
      <c r="G139" s="359"/>
      <c r="H139" s="359"/>
      <c r="I139" s="526"/>
      <c r="J139" s="527"/>
      <c r="K139" s="527"/>
      <c r="L139" s="527"/>
      <c r="M139" s="527"/>
      <c r="N139" s="527"/>
      <c r="O139" s="527"/>
      <c r="P139" s="527"/>
      <c r="Q139" s="527"/>
      <c r="R139" s="527"/>
      <c r="S139" s="527"/>
      <c r="T139" s="527"/>
      <c r="U139" s="527"/>
      <c r="V139" s="527"/>
      <c r="W139" s="528"/>
      <c r="X139" s="528"/>
      <c r="Y139" s="527"/>
      <c r="Z139" s="527"/>
      <c r="AA139" s="528"/>
      <c r="AB139" s="528"/>
      <c r="AC139" s="528"/>
      <c r="AD139" s="10"/>
      <c r="AE139" s="10"/>
      <c r="AF139" s="10"/>
      <c r="AG139" s="10"/>
      <c r="AH139" s="10"/>
    </row>
    <row r="140" spans="1:35" ht="15" customHeight="1" x14ac:dyDescent="0.4">
      <c r="A140" s="10"/>
      <c r="B140" s="10"/>
      <c r="C140" s="358" t="s">
        <v>195</v>
      </c>
      <c r="D140" s="359"/>
      <c r="E140" s="359"/>
      <c r="F140" s="359"/>
      <c r="G140" s="359"/>
      <c r="H140" s="359"/>
      <c r="I140" s="526"/>
      <c r="J140" s="527"/>
      <c r="K140" s="527"/>
      <c r="L140" s="527"/>
      <c r="M140" s="527"/>
      <c r="N140" s="527"/>
      <c r="O140" s="527"/>
      <c r="P140" s="527"/>
      <c r="Q140" s="527"/>
      <c r="R140" s="527"/>
      <c r="S140" s="527"/>
      <c r="T140" s="527"/>
      <c r="U140" s="527"/>
      <c r="V140" s="527"/>
      <c r="W140" s="528"/>
      <c r="X140" s="528"/>
      <c r="Y140" s="527"/>
      <c r="Z140" s="527"/>
      <c r="AA140" s="528"/>
      <c r="AB140" s="528"/>
      <c r="AC140" s="528"/>
      <c r="AD140" s="10"/>
      <c r="AE140" s="10"/>
      <c r="AF140" s="10"/>
      <c r="AG140" s="10"/>
      <c r="AH140" s="10"/>
    </row>
    <row r="141" spans="1:35" ht="15" customHeight="1" x14ac:dyDescent="0.4">
      <c r="A141" s="10"/>
      <c r="B141" s="10"/>
      <c r="C141" s="358" t="s">
        <v>196</v>
      </c>
      <c r="D141" s="359"/>
      <c r="E141" s="359"/>
      <c r="F141" s="359"/>
      <c r="G141" s="359"/>
      <c r="H141" s="359"/>
      <c r="I141" s="526"/>
      <c r="J141" s="527"/>
      <c r="K141" s="527"/>
      <c r="L141" s="527"/>
      <c r="M141" s="527"/>
      <c r="N141" s="527"/>
      <c r="O141" s="527"/>
      <c r="P141" s="527"/>
      <c r="Q141" s="527"/>
      <c r="R141" s="527"/>
      <c r="S141" s="527"/>
      <c r="T141" s="527"/>
      <c r="U141" s="527"/>
      <c r="V141" s="527"/>
      <c r="W141" s="528"/>
      <c r="X141" s="528"/>
      <c r="Y141" s="527"/>
      <c r="Z141" s="527"/>
      <c r="AA141" s="528"/>
      <c r="AB141" s="528"/>
      <c r="AC141" s="528"/>
      <c r="AD141" s="10"/>
      <c r="AE141" s="10"/>
      <c r="AF141" s="10"/>
      <c r="AG141" s="10"/>
      <c r="AH141" s="10"/>
    </row>
    <row r="142" spans="1:35" ht="15" customHeight="1" x14ac:dyDescent="0.4">
      <c r="A142" s="10"/>
      <c r="B142" s="10"/>
      <c r="C142" s="358" t="s">
        <v>1416</v>
      </c>
      <c r="D142" s="359"/>
      <c r="E142" s="359"/>
      <c r="F142" s="359"/>
      <c r="G142" s="359"/>
      <c r="H142" s="359"/>
      <c r="I142" s="526"/>
      <c r="J142" s="527"/>
      <c r="K142" s="527"/>
      <c r="L142" s="527"/>
      <c r="M142" s="527"/>
      <c r="N142" s="527"/>
      <c r="O142" s="527"/>
      <c r="P142" s="527"/>
      <c r="Q142" s="527"/>
      <c r="R142" s="527"/>
      <c r="S142" s="527"/>
      <c r="T142" s="527"/>
      <c r="U142" s="527"/>
      <c r="V142" s="527"/>
      <c r="W142" s="528"/>
      <c r="X142" s="528"/>
      <c r="Y142" s="527"/>
      <c r="Z142" s="527"/>
      <c r="AA142" s="528"/>
      <c r="AB142" s="528"/>
      <c r="AC142" s="528"/>
      <c r="AD142" s="10"/>
      <c r="AE142" s="10"/>
      <c r="AF142" s="10"/>
      <c r="AG142" s="10"/>
      <c r="AH142" s="10"/>
    </row>
    <row r="143" spans="1:35" ht="15" customHeight="1" x14ac:dyDescent="0.4">
      <c r="A143" s="10"/>
      <c r="B143" s="10"/>
      <c r="C143" s="173" t="s">
        <v>6</v>
      </c>
      <c r="D143" s="174"/>
      <c r="E143" s="174"/>
      <c r="F143" s="174"/>
      <c r="G143" s="174"/>
      <c r="H143" s="174"/>
      <c r="I143" s="175"/>
      <c r="J143" s="349">
        <f>SUM(J132:N142)</f>
        <v>0</v>
      </c>
      <c r="K143" s="349"/>
      <c r="L143" s="349"/>
      <c r="M143" s="349"/>
      <c r="N143" s="350"/>
      <c r="O143" s="349">
        <f>SUM(O132:S142)</f>
        <v>0</v>
      </c>
      <c r="P143" s="529"/>
      <c r="Q143" s="529"/>
      <c r="R143" s="349"/>
      <c r="S143" s="349"/>
      <c r="T143" s="350">
        <f>SUM(T132:X142)</f>
        <v>0</v>
      </c>
      <c r="U143" s="530"/>
      <c r="V143" s="530"/>
      <c r="W143" s="530"/>
      <c r="X143" s="529"/>
      <c r="Y143" s="350">
        <f>SUM(Y132:AC142)</f>
        <v>0</v>
      </c>
      <c r="Z143" s="530"/>
      <c r="AA143" s="530"/>
      <c r="AB143" s="530"/>
      <c r="AC143" s="529"/>
      <c r="AD143" s="10"/>
      <c r="AE143" s="10"/>
      <c r="AF143" s="10"/>
      <c r="AG143" s="10"/>
      <c r="AH143" s="10"/>
    </row>
    <row r="144" spans="1:35" ht="15" customHeight="1" x14ac:dyDescent="0.4">
      <c r="A144" s="10"/>
      <c r="B144" s="10"/>
      <c r="C144" s="10"/>
      <c r="D144" s="11"/>
      <c r="E144" s="11"/>
      <c r="F144" s="11"/>
      <c r="G144" s="11"/>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row>
    <row r="145" spans="1:35" ht="15" customHeight="1" x14ac:dyDescent="0.4">
      <c r="A145" s="10"/>
      <c r="B145" s="10"/>
      <c r="C145" s="9" t="s">
        <v>198</v>
      </c>
      <c r="D145" s="11"/>
      <c r="E145" s="11"/>
      <c r="F145" s="11"/>
      <c r="G145" s="11"/>
      <c r="H145" s="10"/>
      <c r="I145" s="10"/>
      <c r="J145" s="10"/>
      <c r="K145" s="10"/>
      <c r="L145" s="10"/>
      <c r="M145" s="10"/>
      <c r="N145" s="10"/>
      <c r="O145" s="10"/>
      <c r="P145" s="10"/>
      <c r="Q145" s="10"/>
      <c r="R145" s="10"/>
      <c r="S145" s="10"/>
      <c r="T145" s="10"/>
      <c r="U145" s="10"/>
      <c r="V145" s="10"/>
      <c r="W145" s="10"/>
      <c r="X145" s="10"/>
      <c r="Y145" s="10"/>
      <c r="Z145" s="10"/>
      <c r="AA145" s="10"/>
      <c r="AB145" s="10"/>
      <c r="AC145" s="12" t="s">
        <v>52</v>
      </c>
      <c r="AD145" s="10"/>
      <c r="AE145" s="10"/>
      <c r="AF145" s="10"/>
      <c r="AG145" s="10"/>
      <c r="AH145" s="10"/>
    </row>
    <row r="146" spans="1:35" ht="15" customHeight="1" x14ac:dyDescent="0.4">
      <c r="A146" s="10"/>
      <c r="B146" s="10"/>
      <c r="C146" s="180"/>
      <c r="D146" s="210"/>
      <c r="E146" s="210"/>
      <c r="F146" s="210"/>
      <c r="G146" s="210"/>
      <c r="H146" s="210"/>
      <c r="I146" s="181"/>
      <c r="J146" s="195" t="s">
        <v>15</v>
      </c>
      <c r="K146" s="195"/>
      <c r="L146" s="195"/>
      <c r="M146" s="195"/>
      <c r="N146" s="195"/>
      <c r="O146" s="195"/>
      <c r="P146" s="195"/>
      <c r="Q146" s="195"/>
      <c r="R146" s="195"/>
      <c r="S146" s="195"/>
      <c r="T146" s="491" t="s">
        <v>8</v>
      </c>
      <c r="U146" s="491"/>
      <c r="V146" s="491"/>
      <c r="W146" s="491"/>
      <c r="X146" s="491"/>
      <c r="Y146" s="195" t="s">
        <v>17</v>
      </c>
      <c r="Z146" s="195"/>
      <c r="AA146" s="195"/>
      <c r="AB146" s="195"/>
      <c r="AC146" s="195"/>
      <c r="AD146" s="10"/>
      <c r="AE146" s="10"/>
      <c r="AF146" s="10"/>
      <c r="AG146" s="10"/>
      <c r="AH146" s="10"/>
    </row>
    <row r="147" spans="1:35" ht="15" customHeight="1" x14ac:dyDescent="0.4">
      <c r="A147" s="10"/>
      <c r="B147" s="10"/>
      <c r="C147" s="182"/>
      <c r="D147" s="514"/>
      <c r="E147" s="514"/>
      <c r="F147" s="514"/>
      <c r="G147" s="514"/>
      <c r="H147" s="514"/>
      <c r="I147" s="183"/>
      <c r="J147" s="491" t="s">
        <v>128</v>
      </c>
      <c r="K147" s="491"/>
      <c r="L147" s="491"/>
      <c r="M147" s="491"/>
      <c r="N147" s="166"/>
      <c r="O147" s="195" t="s">
        <v>16</v>
      </c>
      <c r="P147" s="175"/>
      <c r="Q147" s="175"/>
      <c r="R147" s="195"/>
      <c r="S147" s="195"/>
      <c r="T147" s="173" t="s">
        <v>111</v>
      </c>
      <c r="U147" s="174"/>
      <c r="V147" s="174"/>
      <c r="W147" s="174"/>
      <c r="X147" s="175"/>
      <c r="Y147" s="173" t="s">
        <v>111</v>
      </c>
      <c r="Z147" s="174"/>
      <c r="AA147" s="174"/>
      <c r="AB147" s="174"/>
      <c r="AC147" s="175"/>
      <c r="AD147" s="10"/>
      <c r="AE147" s="10"/>
      <c r="AF147" s="10"/>
      <c r="AG147" s="10"/>
      <c r="AH147" s="10"/>
    </row>
    <row r="148" spans="1:35" ht="15" customHeight="1" x14ac:dyDescent="0.4">
      <c r="A148" s="10"/>
      <c r="B148" s="10"/>
      <c r="C148" s="222" t="s">
        <v>199</v>
      </c>
      <c r="D148" s="508"/>
      <c r="E148" s="508"/>
      <c r="F148" s="508"/>
      <c r="G148" s="508"/>
      <c r="H148" s="508"/>
      <c r="I148" s="223"/>
      <c r="J148" s="527"/>
      <c r="K148" s="527"/>
      <c r="L148" s="527"/>
      <c r="M148" s="527"/>
      <c r="N148" s="527"/>
      <c r="O148" s="527"/>
      <c r="P148" s="527"/>
      <c r="Q148" s="527"/>
      <c r="R148" s="527"/>
      <c r="S148" s="527"/>
      <c r="T148" s="527"/>
      <c r="U148" s="527"/>
      <c r="V148" s="527"/>
      <c r="W148" s="528"/>
      <c r="X148" s="528"/>
      <c r="Y148" s="527"/>
      <c r="Z148" s="527"/>
      <c r="AA148" s="528"/>
      <c r="AB148" s="528"/>
      <c r="AC148" s="528"/>
      <c r="AD148" s="10"/>
      <c r="AE148" s="10"/>
      <c r="AF148" s="10"/>
      <c r="AG148" s="10"/>
      <c r="AH148" s="10"/>
      <c r="AI148" s="136" t="str">
        <f>IF(SUM(J148:AC156)=0,"←職員数が未記入です。","")</f>
        <v>←職員数が未記入です。</v>
      </c>
    </row>
    <row r="149" spans="1:35" ht="15" customHeight="1" x14ac:dyDescent="0.4">
      <c r="A149" s="10"/>
      <c r="B149" s="10"/>
      <c r="C149" s="222" t="s">
        <v>200</v>
      </c>
      <c r="D149" s="508"/>
      <c r="E149" s="508"/>
      <c r="F149" s="508"/>
      <c r="G149" s="508"/>
      <c r="H149" s="508"/>
      <c r="I149" s="223"/>
      <c r="J149" s="527"/>
      <c r="K149" s="527"/>
      <c r="L149" s="527"/>
      <c r="M149" s="527"/>
      <c r="N149" s="527"/>
      <c r="O149" s="527"/>
      <c r="P149" s="527"/>
      <c r="Q149" s="527"/>
      <c r="R149" s="527"/>
      <c r="S149" s="527"/>
      <c r="T149" s="527"/>
      <c r="U149" s="527"/>
      <c r="V149" s="527"/>
      <c r="W149" s="528"/>
      <c r="X149" s="528"/>
      <c r="Y149" s="527"/>
      <c r="Z149" s="527"/>
      <c r="AA149" s="528"/>
      <c r="AB149" s="528"/>
      <c r="AC149" s="528"/>
      <c r="AD149" s="10"/>
      <c r="AE149" s="10"/>
      <c r="AF149" s="10"/>
      <c r="AG149" s="10"/>
      <c r="AH149" s="10"/>
    </row>
    <row r="150" spans="1:35" ht="15" customHeight="1" x14ac:dyDescent="0.4">
      <c r="A150" s="10"/>
      <c r="B150" s="10"/>
      <c r="C150" s="222" t="s">
        <v>201</v>
      </c>
      <c r="D150" s="508"/>
      <c r="E150" s="508"/>
      <c r="F150" s="508"/>
      <c r="G150" s="508"/>
      <c r="H150" s="508"/>
      <c r="I150" s="223"/>
      <c r="J150" s="527"/>
      <c r="K150" s="527"/>
      <c r="L150" s="527"/>
      <c r="M150" s="527"/>
      <c r="N150" s="527"/>
      <c r="O150" s="527"/>
      <c r="P150" s="527"/>
      <c r="Q150" s="527"/>
      <c r="R150" s="527"/>
      <c r="S150" s="527"/>
      <c r="T150" s="527"/>
      <c r="U150" s="527"/>
      <c r="V150" s="527"/>
      <c r="W150" s="528"/>
      <c r="X150" s="528"/>
      <c r="Y150" s="527"/>
      <c r="Z150" s="527"/>
      <c r="AA150" s="528"/>
      <c r="AB150" s="528"/>
      <c r="AC150" s="528"/>
      <c r="AD150" s="10"/>
      <c r="AE150" s="10"/>
      <c r="AF150" s="10"/>
      <c r="AG150" s="10"/>
      <c r="AH150" s="10"/>
    </row>
    <row r="151" spans="1:35" ht="15" customHeight="1" x14ac:dyDescent="0.4">
      <c r="A151" s="10"/>
      <c r="B151" s="10"/>
      <c r="C151" s="222" t="s">
        <v>202</v>
      </c>
      <c r="D151" s="508"/>
      <c r="E151" s="508"/>
      <c r="F151" s="508"/>
      <c r="G151" s="508"/>
      <c r="H151" s="508"/>
      <c r="I151" s="223"/>
      <c r="J151" s="527"/>
      <c r="K151" s="527"/>
      <c r="L151" s="527"/>
      <c r="M151" s="527"/>
      <c r="N151" s="527"/>
      <c r="O151" s="527"/>
      <c r="P151" s="527"/>
      <c r="Q151" s="527"/>
      <c r="R151" s="527"/>
      <c r="S151" s="527"/>
      <c r="T151" s="527"/>
      <c r="U151" s="527"/>
      <c r="V151" s="527"/>
      <c r="W151" s="528"/>
      <c r="X151" s="528"/>
      <c r="Y151" s="527"/>
      <c r="Z151" s="527"/>
      <c r="AA151" s="528"/>
      <c r="AB151" s="528"/>
      <c r="AC151" s="528"/>
      <c r="AD151" s="10"/>
      <c r="AE151" s="10"/>
      <c r="AF151" s="10"/>
      <c r="AG151" s="10"/>
      <c r="AH151" s="10"/>
    </row>
    <row r="152" spans="1:35" ht="15" customHeight="1" x14ac:dyDescent="0.4">
      <c r="A152" s="10"/>
      <c r="B152" s="10"/>
      <c r="C152" s="222" t="s">
        <v>203</v>
      </c>
      <c r="D152" s="508"/>
      <c r="E152" s="508"/>
      <c r="F152" s="508"/>
      <c r="G152" s="508"/>
      <c r="H152" s="508"/>
      <c r="I152" s="223"/>
      <c r="J152" s="527"/>
      <c r="K152" s="527"/>
      <c r="L152" s="527"/>
      <c r="M152" s="527"/>
      <c r="N152" s="527"/>
      <c r="O152" s="527"/>
      <c r="P152" s="527"/>
      <c r="Q152" s="527"/>
      <c r="R152" s="527"/>
      <c r="S152" s="527"/>
      <c r="T152" s="527"/>
      <c r="U152" s="527"/>
      <c r="V152" s="527"/>
      <c r="W152" s="528"/>
      <c r="X152" s="528"/>
      <c r="Y152" s="527"/>
      <c r="Z152" s="527"/>
      <c r="AA152" s="528"/>
      <c r="AB152" s="528"/>
      <c r="AC152" s="528"/>
      <c r="AD152" s="10"/>
      <c r="AE152" s="10"/>
      <c r="AF152" s="10"/>
      <c r="AG152" s="10"/>
      <c r="AH152" s="10"/>
    </row>
    <row r="153" spans="1:35" ht="15" customHeight="1" x14ac:dyDescent="0.4">
      <c r="A153" s="10"/>
      <c r="B153" s="10"/>
      <c r="C153" s="222" t="s">
        <v>204</v>
      </c>
      <c r="D153" s="508"/>
      <c r="E153" s="508"/>
      <c r="F153" s="508"/>
      <c r="G153" s="508"/>
      <c r="H153" s="508"/>
      <c r="I153" s="223"/>
      <c r="J153" s="527"/>
      <c r="K153" s="527"/>
      <c r="L153" s="527"/>
      <c r="M153" s="527"/>
      <c r="N153" s="527"/>
      <c r="O153" s="527"/>
      <c r="P153" s="527"/>
      <c r="Q153" s="527"/>
      <c r="R153" s="527"/>
      <c r="S153" s="527"/>
      <c r="T153" s="527"/>
      <c r="U153" s="527"/>
      <c r="V153" s="527"/>
      <c r="W153" s="528"/>
      <c r="X153" s="528"/>
      <c r="Y153" s="527"/>
      <c r="Z153" s="527"/>
      <c r="AA153" s="528"/>
      <c r="AB153" s="528"/>
      <c r="AC153" s="528"/>
      <c r="AD153" s="10"/>
      <c r="AE153" s="10"/>
      <c r="AF153" s="10"/>
      <c r="AG153" s="10"/>
      <c r="AH153" s="10"/>
    </row>
    <row r="154" spans="1:35" ht="15" customHeight="1" x14ac:dyDescent="0.4">
      <c r="A154" s="10"/>
      <c r="B154" s="10"/>
      <c r="C154" s="222" t="s">
        <v>205</v>
      </c>
      <c r="D154" s="508"/>
      <c r="E154" s="508"/>
      <c r="F154" s="508"/>
      <c r="G154" s="508"/>
      <c r="H154" s="508"/>
      <c r="I154" s="223"/>
      <c r="J154" s="527"/>
      <c r="K154" s="527"/>
      <c r="L154" s="527"/>
      <c r="M154" s="527"/>
      <c r="N154" s="527"/>
      <c r="O154" s="527"/>
      <c r="P154" s="527"/>
      <c r="Q154" s="527"/>
      <c r="R154" s="527"/>
      <c r="S154" s="527"/>
      <c r="T154" s="527"/>
      <c r="U154" s="527"/>
      <c r="V154" s="527"/>
      <c r="W154" s="528"/>
      <c r="X154" s="528"/>
      <c r="Y154" s="527"/>
      <c r="Z154" s="527"/>
      <c r="AA154" s="528"/>
      <c r="AB154" s="528"/>
      <c r="AC154" s="528"/>
      <c r="AD154" s="10"/>
      <c r="AE154" s="10"/>
      <c r="AF154" s="10"/>
      <c r="AG154" s="10"/>
      <c r="AH154" s="10"/>
    </row>
    <row r="155" spans="1:35" ht="15" customHeight="1" x14ac:dyDescent="0.4">
      <c r="A155" s="10"/>
      <c r="B155" s="10"/>
      <c r="C155" s="222" t="s">
        <v>206</v>
      </c>
      <c r="D155" s="508"/>
      <c r="E155" s="508"/>
      <c r="F155" s="508"/>
      <c r="G155" s="508"/>
      <c r="H155" s="508"/>
      <c r="I155" s="223"/>
      <c r="J155" s="527"/>
      <c r="K155" s="527"/>
      <c r="L155" s="527"/>
      <c r="M155" s="527"/>
      <c r="N155" s="527"/>
      <c r="O155" s="527"/>
      <c r="P155" s="527"/>
      <c r="Q155" s="527"/>
      <c r="R155" s="527"/>
      <c r="S155" s="527"/>
      <c r="T155" s="527"/>
      <c r="U155" s="527"/>
      <c r="V155" s="527"/>
      <c r="W155" s="528"/>
      <c r="X155" s="528"/>
      <c r="Y155" s="527"/>
      <c r="Z155" s="527"/>
      <c r="AA155" s="528"/>
      <c r="AB155" s="528"/>
      <c r="AC155" s="528"/>
      <c r="AD155" s="10"/>
      <c r="AE155" s="10"/>
      <c r="AF155" s="10"/>
      <c r="AG155" s="10"/>
      <c r="AH155" s="10"/>
    </row>
    <row r="156" spans="1:35" ht="15" customHeight="1" x14ac:dyDescent="0.4">
      <c r="A156" s="10"/>
      <c r="B156" s="10"/>
      <c r="C156" s="222" t="s">
        <v>207</v>
      </c>
      <c r="D156" s="508"/>
      <c r="E156" s="508"/>
      <c r="F156" s="508"/>
      <c r="G156" s="508"/>
      <c r="H156" s="508"/>
      <c r="I156" s="223"/>
      <c r="J156" s="527"/>
      <c r="K156" s="527"/>
      <c r="L156" s="527"/>
      <c r="M156" s="527"/>
      <c r="N156" s="527"/>
      <c r="O156" s="527"/>
      <c r="P156" s="527"/>
      <c r="Q156" s="527"/>
      <c r="R156" s="527"/>
      <c r="S156" s="527"/>
      <c r="T156" s="527"/>
      <c r="U156" s="527"/>
      <c r="V156" s="527"/>
      <c r="W156" s="528"/>
      <c r="X156" s="528"/>
      <c r="Y156" s="527"/>
      <c r="Z156" s="527"/>
      <c r="AA156" s="528"/>
      <c r="AB156" s="528"/>
      <c r="AC156" s="528"/>
      <c r="AD156" s="10"/>
      <c r="AE156" s="10"/>
      <c r="AF156" s="10"/>
      <c r="AG156" s="10"/>
      <c r="AH156" s="10"/>
    </row>
    <row r="157" spans="1:35" ht="15" customHeight="1" x14ac:dyDescent="0.4">
      <c r="A157" s="10"/>
      <c r="B157" s="10"/>
      <c r="C157" s="173" t="s">
        <v>6</v>
      </c>
      <c r="D157" s="174"/>
      <c r="E157" s="174"/>
      <c r="F157" s="174"/>
      <c r="G157" s="174"/>
      <c r="H157" s="174"/>
      <c r="I157" s="175"/>
      <c r="J157" s="349">
        <f>SUM(J148:N156)</f>
        <v>0</v>
      </c>
      <c r="K157" s="349"/>
      <c r="L157" s="349"/>
      <c r="M157" s="349"/>
      <c r="N157" s="350"/>
      <c r="O157" s="349">
        <f>SUM(O148:S156)</f>
        <v>0</v>
      </c>
      <c r="P157" s="529"/>
      <c r="Q157" s="529"/>
      <c r="R157" s="349"/>
      <c r="S157" s="349"/>
      <c r="T157" s="350">
        <f>SUM(T148:X156)</f>
        <v>0</v>
      </c>
      <c r="U157" s="530"/>
      <c r="V157" s="530"/>
      <c r="W157" s="531"/>
      <c r="X157" s="532"/>
      <c r="Y157" s="350">
        <f>SUM(Y148:AC156)</f>
        <v>0</v>
      </c>
      <c r="Z157" s="530"/>
      <c r="AA157" s="531">
        <f>SUM(AA148:AC156)</f>
        <v>0</v>
      </c>
      <c r="AB157" s="531"/>
      <c r="AC157" s="532"/>
      <c r="AD157" s="10"/>
      <c r="AE157" s="10"/>
      <c r="AF157" s="10"/>
      <c r="AG157" s="10"/>
      <c r="AH157" s="10"/>
    </row>
    <row r="158" spans="1:35" ht="15" customHeight="1" x14ac:dyDescent="0.4">
      <c r="A158" s="10"/>
      <c r="B158" s="10"/>
      <c r="C158" s="11"/>
      <c r="D158" s="11"/>
      <c r="E158" s="11"/>
      <c r="F158" s="11"/>
      <c r="G158" s="11"/>
      <c r="H158" s="11"/>
      <c r="I158" s="10"/>
      <c r="J158" s="78"/>
      <c r="K158" s="72"/>
      <c r="L158" s="72"/>
      <c r="M158" s="72"/>
      <c r="N158" s="72"/>
      <c r="O158" s="72"/>
      <c r="P158" s="72"/>
      <c r="Q158" s="72"/>
      <c r="R158" s="72"/>
      <c r="S158" s="72"/>
      <c r="T158" s="72"/>
      <c r="U158" s="72"/>
      <c r="V158" s="72"/>
      <c r="W158" s="46"/>
      <c r="X158" s="46"/>
      <c r="Y158" s="72"/>
      <c r="Z158" s="72"/>
      <c r="AA158" s="46"/>
      <c r="AB158" s="46"/>
      <c r="AC158" s="46"/>
      <c r="AD158" s="10"/>
      <c r="AE158" s="10"/>
      <c r="AF158" s="10"/>
      <c r="AG158" s="10"/>
      <c r="AH158" s="10"/>
    </row>
    <row r="159" spans="1:35" ht="15" customHeight="1" x14ac:dyDescent="0.4">
      <c r="A159" s="16"/>
      <c r="B159" s="16"/>
      <c r="C159" s="14"/>
      <c r="D159" s="11"/>
      <c r="E159" s="11"/>
      <c r="F159" s="11"/>
      <c r="G159" s="11"/>
      <c r="H159" s="14"/>
      <c r="I159" s="10"/>
      <c r="J159" s="10"/>
      <c r="K159" s="14"/>
      <c r="L159" s="14"/>
      <c r="M159" s="14"/>
      <c r="N159" s="14"/>
      <c r="O159" s="16"/>
      <c r="P159" s="14"/>
      <c r="Q159" s="14"/>
      <c r="R159" s="14"/>
      <c r="S159" s="14"/>
      <c r="T159" s="14"/>
      <c r="U159" s="14"/>
      <c r="V159" s="14"/>
      <c r="W159" s="14"/>
      <c r="X159" s="14"/>
      <c r="Y159" s="14"/>
      <c r="Z159" s="14"/>
      <c r="AA159" s="14"/>
      <c r="AB159" s="14"/>
      <c r="AC159" s="14"/>
      <c r="AD159" s="14"/>
      <c r="AE159" s="14"/>
      <c r="AF159" s="14"/>
      <c r="AG159" s="14"/>
      <c r="AH159" s="14"/>
    </row>
    <row r="160" spans="1:35" ht="15" customHeight="1" x14ac:dyDescent="0.4">
      <c r="A160" s="10"/>
      <c r="B160" s="9" t="s">
        <v>63</v>
      </c>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row>
    <row r="161" spans="1:35" ht="15" customHeight="1" x14ac:dyDescent="0.4">
      <c r="A161" s="10"/>
      <c r="B161" s="9" t="s">
        <v>1428</v>
      </c>
      <c r="C161" s="9"/>
      <c r="D161" s="9"/>
      <c r="E161" s="9"/>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
    </row>
    <row r="162" spans="1:35" ht="15" customHeight="1" x14ac:dyDescent="0.4">
      <c r="A162" s="10"/>
      <c r="B162" s="9"/>
      <c r="C162" s="73" t="s">
        <v>613</v>
      </c>
      <c r="D162" s="97"/>
      <c r="E162" s="97"/>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row>
    <row r="163" spans="1:35" ht="15" customHeight="1" x14ac:dyDescent="0.4">
      <c r="A163" s="10"/>
      <c r="B163" s="9"/>
      <c r="C163" s="73" t="s">
        <v>614</v>
      </c>
      <c r="D163" s="97"/>
      <c r="E163" s="97"/>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row>
    <row r="164" spans="1:35" ht="15" customHeight="1" x14ac:dyDescent="0.4">
      <c r="A164" s="10"/>
      <c r="B164" s="9"/>
      <c r="C164" s="73" t="s">
        <v>616</v>
      </c>
      <c r="D164" s="97"/>
      <c r="E164" s="97"/>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row>
    <row r="165" spans="1:35" ht="15" customHeight="1" x14ac:dyDescent="0.4">
      <c r="A165" s="10"/>
      <c r="B165" s="9"/>
      <c r="C165" s="73" t="s">
        <v>615</v>
      </c>
      <c r="D165" s="97"/>
      <c r="E165" s="97"/>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row>
    <row r="166" spans="1:35" ht="15" customHeight="1" x14ac:dyDescent="0.4">
      <c r="A166" s="10"/>
      <c r="B166" s="10"/>
      <c r="C166" s="180" t="s">
        <v>129</v>
      </c>
      <c r="D166" s="385"/>
      <c r="E166" s="385"/>
      <c r="F166" s="385"/>
      <c r="G166" s="386"/>
      <c r="H166" s="180" t="s">
        <v>15</v>
      </c>
      <c r="I166" s="398"/>
      <c r="J166" s="398"/>
      <c r="K166" s="398"/>
      <c r="L166" s="399"/>
      <c r="M166" s="173" t="s">
        <v>8</v>
      </c>
      <c r="N166" s="393"/>
      <c r="O166" s="393"/>
      <c r="P166" s="393"/>
      <c r="Q166" s="393"/>
      <c r="R166" s="393"/>
      <c r="S166" s="393"/>
      <c r="T166" s="393"/>
      <c r="U166" s="393"/>
      <c r="V166" s="394"/>
      <c r="W166" s="173" t="s">
        <v>9</v>
      </c>
      <c r="X166" s="393"/>
      <c r="Y166" s="393"/>
      <c r="Z166" s="393"/>
      <c r="AA166" s="393"/>
      <c r="AB166" s="393"/>
      <c r="AC166" s="393"/>
      <c r="AD166" s="393"/>
      <c r="AE166" s="393"/>
      <c r="AF166" s="394"/>
      <c r="AG166" s="10"/>
      <c r="AH166" s="10"/>
    </row>
    <row r="167" spans="1:35" ht="15" customHeight="1" x14ac:dyDescent="0.4">
      <c r="A167" s="10"/>
      <c r="B167" s="10"/>
      <c r="C167" s="390"/>
      <c r="D167" s="391"/>
      <c r="E167" s="391"/>
      <c r="F167" s="391"/>
      <c r="G167" s="392"/>
      <c r="H167" s="400"/>
      <c r="I167" s="401"/>
      <c r="J167" s="401"/>
      <c r="K167" s="401"/>
      <c r="L167" s="402"/>
      <c r="M167" s="173" t="s">
        <v>92</v>
      </c>
      <c r="N167" s="393"/>
      <c r="O167" s="393"/>
      <c r="P167" s="393"/>
      <c r="Q167" s="394"/>
      <c r="R167" s="166" t="s">
        <v>93</v>
      </c>
      <c r="S167" s="403"/>
      <c r="T167" s="403"/>
      <c r="U167" s="403"/>
      <c r="V167" s="404"/>
      <c r="W167" s="173" t="s">
        <v>92</v>
      </c>
      <c r="X167" s="393"/>
      <c r="Y167" s="393"/>
      <c r="Z167" s="393"/>
      <c r="AA167" s="394"/>
      <c r="AB167" s="166" t="s">
        <v>93</v>
      </c>
      <c r="AC167" s="403"/>
      <c r="AD167" s="403"/>
      <c r="AE167" s="403"/>
      <c r="AF167" s="404"/>
      <c r="AG167" s="10"/>
      <c r="AH167" s="10"/>
    </row>
    <row r="168" spans="1:35" ht="15" customHeight="1" x14ac:dyDescent="0.4">
      <c r="A168" s="10"/>
      <c r="B168" s="10"/>
      <c r="C168" s="382" t="s">
        <v>132</v>
      </c>
      <c r="D168" s="370" t="s">
        <v>267</v>
      </c>
      <c r="E168" s="370"/>
      <c r="F168" s="370"/>
      <c r="G168" s="371"/>
      <c r="H168" s="275"/>
      <c r="I168" s="372"/>
      <c r="J168" s="372"/>
      <c r="K168" s="372"/>
      <c r="L168" s="373"/>
      <c r="M168" s="275"/>
      <c r="N168" s="372"/>
      <c r="O168" s="372"/>
      <c r="P168" s="372"/>
      <c r="Q168" s="373"/>
      <c r="R168" s="274"/>
      <c r="S168" s="374"/>
      <c r="T168" s="374"/>
      <c r="U168" s="374"/>
      <c r="V168" s="375"/>
      <c r="W168" s="275"/>
      <c r="X168" s="372"/>
      <c r="Y168" s="372"/>
      <c r="Z168" s="372"/>
      <c r="AA168" s="373"/>
      <c r="AB168" s="274"/>
      <c r="AC168" s="374"/>
      <c r="AD168" s="374"/>
      <c r="AE168" s="374"/>
      <c r="AF168" s="375"/>
      <c r="AG168" s="10"/>
      <c r="AH168" s="10"/>
      <c r="AI168" s="136" t="str">
        <f>IF(SUM(H215:AF215)=0,"←施設数が未記入です。","")</f>
        <v>←施設数が未記入です。</v>
      </c>
    </row>
    <row r="169" spans="1:35" ht="15" customHeight="1" x14ac:dyDescent="0.4">
      <c r="A169" s="10"/>
      <c r="B169" s="10"/>
      <c r="C169" s="383"/>
      <c r="D169" s="370" t="s">
        <v>133</v>
      </c>
      <c r="E169" s="370"/>
      <c r="F169" s="370"/>
      <c r="G169" s="371"/>
      <c r="H169" s="275"/>
      <c r="I169" s="372"/>
      <c r="J169" s="372"/>
      <c r="K169" s="372"/>
      <c r="L169" s="373"/>
      <c r="M169" s="275"/>
      <c r="N169" s="372"/>
      <c r="O169" s="372"/>
      <c r="P169" s="372"/>
      <c r="Q169" s="373"/>
      <c r="R169" s="274"/>
      <c r="S169" s="374"/>
      <c r="T169" s="374"/>
      <c r="U169" s="374"/>
      <c r="V169" s="375"/>
      <c r="W169" s="275"/>
      <c r="X169" s="372"/>
      <c r="Y169" s="372"/>
      <c r="Z169" s="372"/>
      <c r="AA169" s="373"/>
      <c r="AB169" s="274"/>
      <c r="AC169" s="374"/>
      <c r="AD169" s="374"/>
      <c r="AE169" s="374"/>
      <c r="AF169" s="375"/>
      <c r="AG169" s="10"/>
      <c r="AH169" s="10"/>
    </row>
    <row r="170" spans="1:35" ht="15" customHeight="1" x14ac:dyDescent="0.4">
      <c r="A170" s="10"/>
      <c r="B170" s="10"/>
      <c r="C170" s="383"/>
      <c r="D170" s="370" t="s">
        <v>134</v>
      </c>
      <c r="E170" s="370"/>
      <c r="F170" s="370"/>
      <c r="G170" s="371"/>
      <c r="H170" s="275"/>
      <c r="I170" s="372"/>
      <c r="J170" s="372"/>
      <c r="K170" s="372"/>
      <c r="L170" s="373"/>
      <c r="M170" s="275"/>
      <c r="N170" s="372"/>
      <c r="O170" s="372"/>
      <c r="P170" s="372"/>
      <c r="Q170" s="373"/>
      <c r="R170" s="274"/>
      <c r="S170" s="374"/>
      <c r="T170" s="374"/>
      <c r="U170" s="374"/>
      <c r="V170" s="375"/>
      <c r="W170" s="275"/>
      <c r="X170" s="372"/>
      <c r="Y170" s="372"/>
      <c r="Z170" s="372"/>
      <c r="AA170" s="373"/>
      <c r="AB170" s="274"/>
      <c r="AC170" s="374"/>
      <c r="AD170" s="374"/>
      <c r="AE170" s="374"/>
      <c r="AF170" s="375"/>
      <c r="AG170" s="10"/>
      <c r="AH170" s="10"/>
    </row>
    <row r="171" spans="1:35" ht="15" customHeight="1" x14ac:dyDescent="0.4">
      <c r="A171" s="10"/>
      <c r="B171" s="10"/>
      <c r="C171" s="383"/>
      <c r="D171" s="370" t="s">
        <v>135</v>
      </c>
      <c r="E171" s="370"/>
      <c r="F171" s="370"/>
      <c r="G171" s="371"/>
      <c r="H171" s="275"/>
      <c r="I171" s="372"/>
      <c r="J171" s="372"/>
      <c r="K171" s="372"/>
      <c r="L171" s="373"/>
      <c r="M171" s="275"/>
      <c r="N171" s="372"/>
      <c r="O171" s="372"/>
      <c r="P171" s="372"/>
      <c r="Q171" s="373"/>
      <c r="R171" s="274"/>
      <c r="S171" s="374"/>
      <c r="T171" s="374"/>
      <c r="U171" s="374"/>
      <c r="V171" s="375"/>
      <c r="W171" s="275"/>
      <c r="X171" s="372"/>
      <c r="Y171" s="372"/>
      <c r="Z171" s="372"/>
      <c r="AA171" s="373"/>
      <c r="AB171" s="274"/>
      <c r="AC171" s="374"/>
      <c r="AD171" s="374"/>
      <c r="AE171" s="374"/>
      <c r="AF171" s="375"/>
      <c r="AG171" s="10"/>
      <c r="AH171" s="10"/>
    </row>
    <row r="172" spans="1:35" ht="15" customHeight="1" x14ac:dyDescent="0.4">
      <c r="A172" s="10"/>
      <c r="B172" s="10"/>
      <c r="C172" s="383"/>
      <c r="D172" s="370" t="s">
        <v>136</v>
      </c>
      <c r="E172" s="370"/>
      <c r="F172" s="370"/>
      <c r="G172" s="371"/>
      <c r="H172" s="275"/>
      <c r="I172" s="372"/>
      <c r="J172" s="372"/>
      <c r="K172" s="372"/>
      <c r="L172" s="373"/>
      <c r="M172" s="275"/>
      <c r="N172" s="372"/>
      <c r="O172" s="372"/>
      <c r="P172" s="372"/>
      <c r="Q172" s="373"/>
      <c r="R172" s="274"/>
      <c r="S172" s="374"/>
      <c r="T172" s="374"/>
      <c r="U172" s="374"/>
      <c r="V172" s="375"/>
      <c r="W172" s="275"/>
      <c r="X172" s="372"/>
      <c r="Y172" s="372"/>
      <c r="Z172" s="372"/>
      <c r="AA172" s="373"/>
      <c r="AB172" s="274"/>
      <c r="AC172" s="374"/>
      <c r="AD172" s="374"/>
      <c r="AE172" s="374"/>
      <c r="AF172" s="375"/>
      <c r="AG172" s="10"/>
      <c r="AH172" s="10"/>
    </row>
    <row r="173" spans="1:35" ht="15" customHeight="1" x14ac:dyDescent="0.4">
      <c r="A173" s="10"/>
      <c r="B173" s="10"/>
      <c r="C173" s="383"/>
      <c r="D173" s="370" t="s">
        <v>137</v>
      </c>
      <c r="E173" s="370"/>
      <c r="F173" s="370"/>
      <c r="G173" s="371"/>
      <c r="H173" s="275"/>
      <c r="I173" s="372"/>
      <c r="J173" s="372"/>
      <c r="K173" s="372"/>
      <c r="L173" s="373"/>
      <c r="M173" s="275"/>
      <c r="N173" s="372"/>
      <c r="O173" s="372"/>
      <c r="P173" s="372"/>
      <c r="Q173" s="373"/>
      <c r="R173" s="274"/>
      <c r="S173" s="374"/>
      <c r="T173" s="374"/>
      <c r="U173" s="374"/>
      <c r="V173" s="375"/>
      <c r="W173" s="275"/>
      <c r="X173" s="372"/>
      <c r="Y173" s="372"/>
      <c r="Z173" s="372"/>
      <c r="AA173" s="373"/>
      <c r="AB173" s="274"/>
      <c r="AC173" s="374"/>
      <c r="AD173" s="374"/>
      <c r="AE173" s="374"/>
      <c r="AF173" s="375"/>
      <c r="AG173" s="10"/>
      <c r="AH173" s="10"/>
    </row>
    <row r="174" spans="1:35" ht="15" customHeight="1" x14ac:dyDescent="0.4">
      <c r="A174" s="10"/>
      <c r="B174" s="10"/>
      <c r="C174" s="384"/>
      <c r="D174" s="370" t="s">
        <v>138</v>
      </c>
      <c r="E174" s="370"/>
      <c r="F174" s="370"/>
      <c r="G174" s="371"/>
      <c r="H174" s="275"/>
      <c r="I174" s="372"/>
      <c r="J174" s="372"/>
      <c r="K174" s="372"/>
      <c r="L174" s="373"/>
      <c r="M174" s="275"/>
      <c r="N174" s="372"/>
      <c r="O174" s="372"/>
      <c r="P174" s="372"/>
      <c r="Q174" s="373"/>
      <c r="R174" s="274"/>
      <c r="S174" s="374"/>
      <c r="T174" s="374"/>
      <c r="U174" s="374"/>
      <c r="V174" s="375"/>
      <c r="W174" s="275"/>
      <c r="X174" s="372"/>
      <c r="Y174" s="372"/>
      <c r="Z174" s="372"/>
      <c r="AA174" s="373"/>
      <c r="AB174" s="274"/>
      <c r="AC174" s="374"/>
      <c r="AD174" s="374"/>
      <c r="AE174" s="374"/>
      <c r="AF174" s="375"/>
      <c r="AG174" s="10"/>
      <c r="AH174" s="10"/>
    </row>
    <row r="175" spans="1:35" ht="15" customHeight="1" x14ac:dyDescent="0.4">
      <c r="A175" s="10"/>
      <c r="B175" s="10"/>
      <c r="C175" s="381" t="s">
        <v>139</v>
      </c>
      <c r="D175" s="370" t="s">
        <v>140</v>
      </c>
      <c r="E175" s="370"/>
      <c r="F175" s="370"/>
      <c r="G175" s="371"/>
      <c r="H175" s="275"/>
      <c r="I175" s="372"/>
      <c r="J175" s="372"/>
      <c r="K175" s="372"/>
      <c r="L175" s="373"/>
      <c r="M175" s="275"/>
      <c r="N175" s="372"/>
      <c r="O175" s="372"/>
      <c r="P175" s="372"/>
      <c r="Q175" s="373"/>
      <c r="R175" s="274"/>
      <c r="S175" s="374"/>
      <c r="T175" s="374"/>
      <c r="U175" s="374"/>
      <c r="V175" s="375"/>
      <c r="W175" s="275"/>
      <c r="X175" s="372"/>
      <c r="Y175" s="372"/>
      <c r="Z175" s="372"/>
      <c r="AA175" s="373"/>
      <c r="AB175" s="274"/>
      <c r="AC175" s="374"/>
      <c r="AD175" s="374"/>
      <c r="AE175" s="374"/>
      <c r="AF175" s="375"/>
      <c r="AG175" s="10"/>
      <c r="AH175" s="10"/>
    </row>
    <row r="176" spans="1:35" ht="15" customHeight="1" x14ac:dyDescent="0.4">
      <c r="A176" s="10"/>
      <c r="B176" s="10"/>
      <c r="C176" s="381"/>
      <c r="D176" s="370" t="s">
        <v>141</v>
      </c>
      <c r="E176" s="370"/>
      <c r="F176" s="370"/>
      <c r="G176" s="371"/>
      <c r="H176" s="275"/>
      <c r="I176" s="372"/>
      <c r="J176" s="372"/>
      <c r="K176" s="372"/>
      <c r="L176" s="373"/>
      <c r="M176" s="275"/>
      <c r="N176" s="372"/>
      <c r="O176" s="372"/>
      <c r="P176" s="372"/>
      <c r="Q176" s="373"/>
      <c r="R176" s="274"/>
      <c r="S176" s="374"/>
      <c r="T176" s="374"/>
      <c r="U176" s="374"/>
      <c r="V176" s="375"/>
      <c r="W176" s="275"/>
      <c r="X176" s="372"/>
      <c r="Y176" s="372"/>
      <c r="Z176" s="372"/>
      <c r="AA176" s="373"/>
      <c r="AB176" s="274"/>
      <c r="AC176" s="374"/>
      <c r="AD176" s="374"/>
      <c r="AE176" s="374"/>
      <c r="AF176" s="375"/>
      <c r="AG176" s="10"/>
      <c r="AH176" s="10"/>
    </row>
    <row r="177" spans="1:34" ht="15" customHeight="1" x14ac:dyDescent="0.4">
      <c r="A177" s="10"/>
      <c r="B177" s="10"/>
      <c r="C177" s="381"/>
      <c r="D177" s="370" t="s">
        <v>142</v>
      </c>
      <c r="E177" s="370"/>
      <c r="F177" s="370"/>
      <c r="G177" s="371"/>
      <c r="H177" s="275"/>
      <c r="I177" s="372"/>
      <c r="J177" s="372"/>
      <c r="K177" s="372"/>
      <c r="L177" s="373"/>
      <c r="M177" s="275"/>
      <c r="N177" s="372"/>
      <c r="O177" s="372"/>
      <c r="P177" s="372"/>
      <c r="Q177" s="373"/>
      <c r="R177" s="274"/>
      <c r="S177" s="374"/>
      <c r="T177" s="374"/>
      <c r="U177" s="374"/>
      <c r="V177" s="375"/>
      <c r="W177" s="275"/>
      <c r="X177" s="372"/>
      <c r="Y177" s="372"/>
      <c r="Z177" s="372"/>
      <c r="AA177" s="373"/>
      <c r="AB177" s="274"/>
      <c r="AC177" s="374"/>
      <c r="AD177" s="374"/>
      <c r="AE177" s="374"/>
      <c r="AF177" s="375"/>
      <c r="AG177" s="10"/>
      <c r="AH177" s="10"/>
    </row>
    <row r="178" spans="1:34" ht="15" customHeight="1" x14ac:dyDescent="0.4">
      <c r="A178" s="10"/>
      <c r="B178" s="10"/>
      <c r="C178" s="381"/>
      <c r="D178" s="370" t="s">
        <v>143</v>
      </c>
      <c r="E178" s="370"/>
      <c r="F178" s="370"/>
      <c r="G178" s="371"/>
      <c r="H178" s="275"/>
      <c r="I178" s="372"/>
      <c r="J178" s="372"/>
      <c r="K178" s="372"/>
      <c r="L178" s="373"/>
      <c r="M178" s="275"/>
      <c r="N178" s="372"/>
      <c r="O178" s="372"/>
      <c r="P178" s="372"/>
      <c r="Q178" s="373"/>
      <c r="R178" s="274"/>
      <c r="S178" s="374"/>
      <c r="T178" s="374"/>
      <c r="U178" s="374"/>
      <c r="V178" s="375"/>
      <c r="W178" s="275"/>
      <c r="X178" s="372"/>
      <c r="Y178" s="372"/>
      <c r="Z178" s="372"/>
      <c r="AA178" s="373"/>
      <c r="AB178" s="274"/>
      <c r="AC178" s="374"/>
      <c r="AD178" s="374"/>
      <c r="AE178" s="374"/>
      <c r="AF178" s="375"/>
      <c r="AG178" s="10"/>
      <c r="AH178" s="10"/>
    </row>
    <row r="179" spans="1:34" ht="15" customHeight="1" x14ac:dyDescent="0.4">
      <c r="A179" s="10"/>
      <c r="B179" s="10"/>
      <c r="C179" s="381"/>
      <c r="D179" s="370" t="s">
        <v>144</v>
      </c>
      <c r="E179" s="370"/>
      <c r="F179" s="370"/>
      <c r="G179" s="371"/>
      <c r="H179" s="275"/>
      <c r="I179" s="372"/>
      <c r="J179" s="372"/>
      <c r="K179" s="372"/>
      <c r="L179" s="373"/>
      <c r="M179" s="275"/>
      <c r="N179" s="372"/>
      <c r="O179" s="372"/>
      <c r="P179" s="372"/>
      <c r="Q179" s="373"/>
      <c r="R179" s="274"/>
      <c r="S179" s="374"/>
      <c r="T179" s="374"/>
      <c r="U179" s="374"/>
      <c r="V179" s="375"/>
      <c r="W179" s="275"/>
      <c r="X179" s="372"/>
      <c r="Y179" s="372"/>
      <c r="Z179" s="372"/>
      <c r="AA179" s="373"/>
      <c r="AB179" s="274"/>
      <c r="AC179" s="374"/>
      <c r="AD179" s="374"/>
      <c r="AE179" s="374"/>
      <c r="AF179" s="375"/>
      <c r="AG179" s="10"/>
      <c r="AH179" s="10"/>
    </row>
    <row r="180" spans="1:34" ht="15" customHeight="1" x14ac:dyDescent="0.4">
      <c r="A180" s="10"/>
      <c r="B180" s="10"/>
      <c r="C180" s="381"/>
      <c r="D180" s="370" t="s">
        <v>145</v>
      </c>
      <c r="E180" s="370"/>
      <c r="F180" s="370"/>
      <c r="G180" s="371"/>
      <c r="H180" s="275"/>
      <c r="I180" s="372"/>
      <c r="J180" s="372"/>
      <c r="K180" s="372"/>
      <c r="L180" s="373"/>
      <c r="M180" s="275"/>
      <c r="N180" s="372"/>
      <c r="O180" s="372"/>
      <c r="P180" s="372"/>
      <c r="Q180" s="373"/>
      <c r="R180" s="274"/>
      <c r="S180" s="374"/>
      <c r="T180" s="374"/>
      <c r="U180" s="374"/>
      <c r="V180" s="375"/>
      <c r="W180" s="275"/>
      <c r="X180" s="372"/>
      <c r="Y180" s="372"/>
      <c r="Z180" s="372"/>
      <c r="AA180" s="373"/>
      <c r="AB180" s="274"/>
      <c r="AC180" s="374"/>
      <c r="AD180" s="374"/>
      <c r="AE180" s="374"/>
      <c r="AF180" s="375"/>
      <c r="AG180" s="10"/>
      <c r="AH180" s="10"/>
    </row>
    <row r="181" spans="1:34" ht="15" customHeight="1" x14ac:dyDescent="0.4">
      <c r="A181" s="10"/>
      <c r="B181" s="10"/>
      <c r="C181" s="381"/>
      <c r="D181" s="370" t="s">
        <v>146</v>
      </c>
      <c r="E181" s="370"/>
      <c r="F181" s="370"/>
      <c r="G181" s="371"/>
      <c r="H181" s="275"/>
      <c r="I181" s="372"/>
      <c r="J181" s="372"/>
      <c r="K181" s="372"/>
      <c r="L181" s="373"/>
      <c r="M181" s="275"/>
      <c r="N181" s="372"/>
      <c r="O181" s="372"/>
      <c r="P181" s="372"/>
      <c r="Q181" s="373"/>
      <c r="R181" s="274"/>
      <c r="S181" s="374"/>
      <c r="T181" s="374"/>
      <c r="U181" s="374"/>
      <c r="V181" s="375"/>
      <c r="W181" s="275"/>
      <c r="X181" s="372"/>
      <c r="Y181" s="372"/>
      <c r="Z181" s="372"/>
      <c r="AA181" s="373"/>
      <c r="AB181" s="274"/>
      <c r="AC181" s="374"/>
      <c r="AD181" s="374"/>
      <c r="AE181" s="374"/>
      <c r="AF181" s="375"/>
      <c r="AG181" s="10"/>
      <c r="AH181" s="10"/>
    </row>
    <row r="182" spans="1:34" ht="15" customHeight="1" x14ac:dyDescent="0.4">
      <c r="A182" s="10"/>
      <c r="B182" s="10"/>
      <c r="C182" s="380" t="s">
        <v>147</v>
      </c>
      <c r="D182" s="370" t="s">
        <v>148</v>
      </c>
      <c r="E182" s="370"/>
      <c r="F182" s="370"/>
      <c r="G182" s="371"/>
      <c r="H182" s="275"/>
      <c r="I182" s="372"/>
      <c r="J182" s="372"/>
      <c r="K182" s="372"/>
      <c r="L182" s="373"/>
      <c r="M182" s="275"/>
      <c r="N182" s="372"/>
      <c r="O182" s="372"/>
      <c r="P182" s="372"/>
      <c r="Q182" s="373"/>
      <c r="R182" s="274"/>
      <c r="S182" s="374"/>
      <c r="T182" s="374"/>
      <c r="U182" s="374"/>
      <c r="V182" s="375"/>
      <c r="W182" s="275"/>
      <c r="X182" s="372"/>
      <c r="Y182" s="372"/>
      <c r="Z182" s="372"/>
      <c r="AA182" s="373"/>
      <c r="AB182" s="274"/>
      <c r="AC182" s="374"/>
      <c r="AD182" s="374"/>
      <c r="AE182" s="374"/>
      <c r="AF182" s="375"/>
      <c r="AG182" s="10"/>
      <c r="AH182" s="10"/>
    </row>
    <row r="183" spans="1:34" ht="15" customHeight="1" x14ac:dyDescent="0.4">
      <c r="A183" s="10"/>
      <c r="B183" s="10"/>
      <c r="C183" s="380"/>
      <c r="D183" s="370" t="s">
        <v>149</v>
      </c>
      <c r="E183" s="370"/>
      <c r="F183" s="370"/>
      <c r="G183" s="371"/>
      <c r="H183" s="275"/>
      <c r="I183" s="372"/>
      <c r="J183" s="372"/>
      <c r="K183" s="372"/>
      <c r="L183" s="373"/>
      <c r="M183" s="275"/>
      <c r="N183" s="372"/>
      <c r="O183" s="372"/>
      <c r="P183" s="372"/>
      <c r="Q183" s="373"/>
      <c r="R183" s="274"/>
      <c r="S183" s="374"/>
      <c r="T183" s="374"/>
      <c r="U183" s="374"/>
      <c r="V183" s="375"/>
      <c r="W183" s="275"/>
      <c r="X183" s="372"/>
      <c r="Y183" s="372"/>
      <c r="Z183" s="372"/>
      <c r="AA183" s="373"/>
      <c r="AB183" s="274"/>
      <c r="AC183" s="374"/>
      <c r="AD183" s="374"/>
      <c r="AE183" s="374"/>
      <c r="AF183" s="375"/>
      <c r="AG183" s="10"/>
      <c r="AH183" s="10"/>
    </row>
    <row r="184" spans="1:34" ht="15" customHeight="1" x14ac:dyDescent="0.4">
      <c r="A184" s="10"/>
      <c r="B184" s="10"/>
      <c r="C184" s="380"/>
      <c r="D184" s="370" t="s">
        <v>150</v>
      </c>
      <c r="E184" s="370"/>
      <c r="F184" s="370"/>
      <c r="G184" s="371"/>
      <c r="H184" s="275"/>
      <c r="I184" s="372"/>
      <c r="J184" s="372"/>
      <c r="K184" s="372"/>
      <c r="L184" s="373"/>
      <c r="M184" s="275"/>
      <c r="N184" s="372"/>
      <c r="O184" s="372"/>
      <c r="P184" s="372"/>
      <c r="Q184" s="373"/>
      <c r="R184" s="274"/>
      <c r="S184" s="374"/>
      <c r="T184" s="374"/>
      <c r="U184" s="374"/>
      <c r="V184" s="375"/>
      <c r="W184" s="275"/>
      <c r="X184" s="372"/>
      <c r="Y184" s="372"/>
      <c r="Z184" s="372"/>
      <c r="AA184" s="373"/>
      <c r="AB184" s="274"/>
      <c r="AC184" s="374"/>
      <c r="AD184" s="374"/>
      <c r="AE184" s="374"/>
      <c r="AF184" s="375"/>
      <c r="AG184" s="10"/>
      <c r="AH184" s="10"/>
    </row>
    <row r="185" spans="1:34" ht="15" customHeight="1" x14ac:dyDescent="0.4">
      <c r="A185" s="10"/>
      <c r="B185" s="10"/>
      <c r="C185" s="380"/>
      <c r="D185" s="370" t="s">
        <v>151</v>
      </c>
      <c r="E185" s="370"/>
      <c r="F185" s="370"/>
      <c r="G185" s="371"/>
      <c r="H185" s="275"/>
      <c r="I185" s="372"/>
      <c r="J185" s="372"/>
      <c r="K185" s="372"/>
      <c r="L185" s="373"/>
      <c r="M185" s="275"/>
      <c r="N185" s="372"/>
      <c r="O185" s="372"/>
      <c r="P185" s="372"/>
      <c r="Q185" s="373"/>
      <c r="R185" s="274"/>
      <c r="S185" s="374"/>
      <c r="T185" s="374"/>
      <c r="U185" s="374"/>
      <c r="V185" s="375"/>
      <c r="W185" s="275"/>
      <c r="X185" s="372"/>
      <c r="Y185" s="372"/>
      <c r="Z185" s="372"/>
      <c r="AA185" s="373"/>
      <c r="AB185" s="274"/>
      <c r="AC185" s="374"/>
      <c r="AD185" s="374"/>
      <c r="AE185" s="374"/>
      <c r="AF185" s="375"/>
      <c r="AG185" s="10"/>
      <c r="AH185" s="10"/>
    </row>
    <row r="186" spans="1:34" ht="15" customHeight="1" x14ac:dyDescent="0.4">
      <c r="A186" s="10"/>
      <c r="B186" s="10"/>
      <c r="C186" s="380"/>
      <c r="D186" s="370" t="s">
        <v>152</v>
      </c>
      <c r="E186" s="370"/>
      <c r="F186" s="370"/>
      <c r="G186" s="371"/>
      <c r="H186" s="275"/>
      <c r="I186" s="372"/>
      <c r="J186" s="372"/>
      <c r="K186" s="372"/>
      <c r="L186" s="373"/>
      <c r="M186" s="275"/>
      <c r="N186" s="372"/>
      <c r="O186" s="372"/>
      <c r="P186" s="372"/>
      <c r="Q186" s="373"/>
      <c r="R186" s="274"/>
      <c r="S186" s="374"/>
      <c r="T186" s="374"/>
      <c r="U186" s="374"/>
      <c r="V186" s="375"/>
      <c r="W186" s="275"/>
      <c r="X186" s="372"/>
      <c r="Y186" s="372"/>
      <c r="Z186" s="372"/>
      <c r="AA186" s="373"/>
      <c r="AB186" s="274"/>
      <c r="AC186" s="374"/>
      <c r="AD186" s="374"/>
      <c r="AE186" s="374"/>
      <c r="AF186" s="375"/>
      <c r="AG186" s="10"/>
      <c r="AH186" s="10"/>
    </row>
    <row r="187" spans="1:34" ht="15" customHeight="1" x14ac:dyDescent="0.4">
      <c r="A187" s="10"/>
      <c r="B187" s="10"/>
      <c r="C187" s="380"/>
      <c r="D187" s="370" t="s">
        <v>153</v>
      </c>
      <c r="E187" s="370"/>
      <c r="F187" s="370"/>
      <c r="G187" s="371"/>
      <c r="H187" s="275"/>
      <c r="I187" s="372"/>
      <c r="J187" s="372"/>
      <c r="K187" s="372"/>
      <c r="L187" s="373"/>
      <c r="M187" s="275"/>
      <c r="N187" s="372"/>
      <c r="O187" s="372"/>
      <c r="P187" s="372"/>
      <c r="Q187" s="373"/>
      <c r="R187" s="274"/>
      <c r="S187" s="374"/>
      <c r="T187" s="374"/>
      <c r="U187" s="374"/>
      <c r="V187" s="375"/>
      <c r="W187" s="275"/>
      <c r="X187" s="372"/>
      <c r="Y187" s="372"/>
      <c r="Z187" s="372"/>
      <c r="AA187" s="373"/>
      <c r="AB187" s="274"/>
      <c r="AC187" s="374"/>
      <c r="AD187" s="374"/>
      <c r="AE187" s="374"/>
      <c r="AF187" s="375"/>
      <c r="AG187" s="10"/>
      <c r="AH187" s="10"/>
    </row>
    <row r="188" spans="1:34" ht="15" customHeight="1" x14ac:dyDescent="0.4">
      <c r="A188" s="10"/>
      <c r="B188" s="10"/>
      <c r="C188" s="380"/>
      <c r="D188" s="370" t="s">
        <v>154</v>
      </c>
      <c r="E188" s="370"/>
      <c r="F188" s="370"/>
      <c r="G188" s="371"/>
      <c r="H188" s="275"/>
      <c r="I188" s="372"/>
      <c r="J188" s="372"/>
      <c r="K188" s="372"/>
      <c r="L188" s="373"/>
      <c r="M188" s="275"/>
      <c r="N188" s="372"/>
      <c r="O188" s="372"/>
      <c r="P188" s="372"/>
      <c r="Q188" s="373"/>
      <c r="R188" s="274"/>
      <c r="S188" s="374"/>
      <c r="T188" s="374"/>
      <c r="U188" s="374"/>
      <c r="V188" s="375"/>
      <c r="W188" s="275"/>
      <c r="X188" s="372"/>
      <c r="Y188" s="372"/>
      <c r="Z188" s="372"/>
      <c r="AA188" s="373"/>
      <c r="AB188" s="274"/>
      <c r="AC188" s="374"/>
      <c r="AD188" s="374"/>
      <c r="AE188" s="374"/>
      <c r="AF188" s="375"/>
      <c r="AG188" s="10"/>
      <c r="AH188" s="10"/>
    </row>
    <row r="189" spans="1:34" ht="15" customHeight="1" x14ac:dyDescent="0.4">
      <c r="A189" s="10"/>
      <c r="B189" s="10"/>
      <c r="C189" s="380"/>
      <c r="D189" s="370" t="s">
        <v>155</v>
      </c>
      <c r="E189" s="370"/>
      <c r="F189" s="370"/>
      <c r="G189" s="371"/>
      <c r="H189" s="275"/>
      <c r="I189" s="372"/>
      <c r="J189" s="372"/>
      <c r="K189" s="372"/>
      <c r="L189" s="373"/>
      <c r="M189" s="275"/>
      <c r="N189" s="372"/>
      <c r="O189" s="372"/>
      <c r="P189" s="372"/>
      <c r="Q189" s="373"/>
      <c r="R189" s="274"/>
      <c r="S189" s="374"/>
      <c r="T189" s="374"/>
      <c r="U189" s="374"/>
      <c r="V189" s="375"/>
      <c r="W189" s="275"/>
      <c r="X189" s="372"/>
      <c r="Y189" s="372"/>
      <c r="Z189" s="372"/>
      <c r="AA189" s="373"/>
      <c r="AB189" s="274"/>
      <c r="AC189" s="374"/>
      <c r="AD189" s="374"/>
      <c r="AE189" s="374"/>
      <c r="AF189" s="375"/>
      <c r="AG189" s="10"/>
      <c r="AH189" s="10"/>
    </row>
    <row r="190" spans="1:34" ht="15" customHeight="1" x14ac:dyDescent="0.4">
      <c r="A190" s="10"/>
      <c r="B190" s="10"/>
      <c r="C190" s="380"/>
      <c r="D190" s="370" t="s">
        <v>156</v>
      </c>
      <c r="E190" s="370"/>
      <c r="F190" s="370"/>
      <c r="G190" s="371"/>
      <c r="H190" s="275"/>
      <c r="I190" s="372"/>
      <c r="J190" s="372"/>
      <c r="K190" s="372"/>
      <c r="L190" s="373"/>
      <c r="M190" s="275"/>
      <c r="N190" s="372"/>
      <c r="O190" s="372"/>
      <c r="P190" s="372"/>
      <c r="Q190" s="373"/>
      <c r="R190" s="274"/>
      <c r="S190" s="374"/>
      <c r="T190" s="374"/>
      <c r="U190" s="374"/>
      <c r="V190" s="375"/>
      <c r="W190" s="275"/>
      <c r="X190" s="372"/>
      <c r="Y190" s="372"/>
      <c r="Z190" s="372"/>
      <c r="AA190" s="373"/>
      <c r="AB190" s="274"/>
      <c r="AC190" s="374"/>
      <c r="AD190" s="374"/>
      <c r="AE190" s="374"/>
      <c r="AF190" s="375"/>
      <c r="AG190" s="10"/>
      <c r="AH190" s="10"/>
    </row>
    <row r="191" spans="1:34" ht="15" customHeight="1" x14ac:dyDescent="0.4">
      <c r="A191" s="10"/>
      <c r="B191" s="10"/>
      <c r="C191" s="380" t="s">
        <v>157</v>
      </c>
      <c r="D191" s="370" t="s">
        <v>158</v>
      </c>
      <c r="E191" s="370"/>
      <c r="F191" s="370"/>
      <c r="G191" s="371"/>
      <c r="H191" s="275"/>
      <c r="I191" s="372"/>
      <c r="J191" s="372"/>
      <c r="K191" s="372"/>
      <c r="L191" s="373"/>
      <c r="M191" s="275"/>
      <c r="N191" s="372"/>
      <c r="O191" s="372"/>
      <c r="P191" s="372"/>
      <c r="Q191" s="373"/>
      <c r="R191" s="274"/>
      <c r="S191" s="374"/>
      <c r="T191" s="374"/>
      <c r="U191" s="374"/>
      <c r="V191" s="375"/>
      <c r="W191" s="275"/>
      <c r="X191" s="372"/>
      <c r="Y191" s="372"/>
      <c r="Z191" s="372"/>
      <c r="AA191" s="373"/>
      <c r="AB191" s="274"/>
      <c r="AC191" s="374"/>
      <c r="AD191" s="374"/>
      <c r="AE191" s="374"/>
      <c r="AF191" s="375"/>
      <c r="AG191" s="10"/>
      <c r="AH191" s="10"/>
    </row>
    <row r="192" spans="1:34" ht="15" customHeight="1" x14ac:dyDescent="0.4">
      <c r="A192" s="10"/>
      <c r="B192" s="10"/>
      <c r="C192" s="380"/>
      <c r="D192" s="370" t="s">
        <v>159</v>
      </c>
      <c r="E192" s="370"/>
      <c r="F192" s="370"/>
      <c r="G192" s="371"/>
      <c r="H192" s="275"/>
      <c r="I192" s="372"/>
      <c r="J192" s="372"/>
      <c r="K192" s="372"/>
      <c r="L192" s="373"/>
      <c r="M192" s="275"/>
      <c r="N192" s="372"/>
      <c r="O192" s="372"/>
      <c r="P192" s="372"/>
      <c r="Q192" s="373"/>
      <c r="R192" s="274"/>
      <c r="S192" s="374"/>
      <c r="T192" s="374"/>
      <c r="U192" s="374"/>
      <c r="V192" s="375"/>
      <c r="W192" s="275"/>
      <c r="X192" s="372"/>
      <c r="Y192" s="372"/>
      <c r="Z192" s="372"/>
      <c r="AA192" s="373"/>
      <c r="AB192" s="274"/>
      <c r="AC192" s="374"/>
      <c r="AD192" s="374"/>
      <c r="AE192" s="374"/>
      <c r="AF192" s="375"/>
      <c r="AG192" s="10"/>
      <c r="AH192" s="10"/>
    </row>
    <row r="193" spans="1:34" ht="15" customHeight="1" x14ac:dyDescent="0.4">
      <c r="A193" s="10"/>
      <c r="B193" s="10"/>
      <c r="C193" s="380"/>
      <c r="D193" s="370" t="s">
        <v>160</v>
      </c>
      <c r="E193" s="370"/>
      <c r="F193" s="370"/>
      <c r="G193" s="371"/>
      <c r="H193" s="275"/>
      <c r="I193" s="372"/>
      <c r="J193" s="372"/>
      <c r="K193" s="372"/>
      <c r="L193" s="373"/>
      <c r="M193" s="275"/>
      <c r="N193" s="372"/>
      <c r="O193" s="372"/>
      <c r="P193" s="372"/>
      <c r="Q193" s="373"/>
      <c r="R193" s="274"/>
      <c r="S193" s="374"/>
      <c r="T193" s="374"/>
      <c r="U193" s="374"/>
      <c r="V193" s="375"/>
      <c r="W193" s="275"/>
      <c r="X193" s="372"/>
      <c r="Y193" s="372"/>
      <c r="Z193" s="372"/>
      <c r="AA193" s="373"/>
      <c r="AB193" s="274"/>
      <c r="AC193" s="374"/>
      <c r="AD193" s="374"/>
      <c r="AE193" s="374"/>
      <c r="AF193" s="375"/>
      <c r="AG193" s="10"/>
      <c r="AH193" s="10"/>
    </row>
    <row r="194" spans="1:34" ht="15" customHeight="1" x14ac:dyDescent="0.4">
      <c r="A194" s="10"/>
      <c r="B194" s="10"/>
      <c r="C194" s="380"/>
      <c r="D194" s="370" t="s">
        <v>161</v>
      </c>
      <c r="E194" s="370"/>
      <c r="F194" s="370"/>
      <c r="G194" s="371"/>
      <c r="H194" s="275"/>
      <c r="I194" s="372"/>
      <c r="J194" s="372"/>
      <c r="K194" s="372"/>
      <c r="L194" s="373"/>
      <c r="M194" s="275"/>
      <c r="N194" s="372"/>
      <c r="O194" s="372"/>
      <c r="P194" s="372"/>
      <c r="Q194" s="373"/>
      <c r="R194" s="274"/>
      <c r="S194" s="374"/>
      <c r="T194" s="374"/>
      <c r="U194" s="374"/>
      <c r="V194" s="375"/>
      <c r="W194" s="275"/>
      <c r="X194" s="372"/>
      <c r="Y194" s="372"/>
      <c r="Z194" s="372"/>
      <c r="AA194" s="373"/>
      <c r="AB194" s="274"/>
      <c r="AC194" s="374"/>
      <c r="AD194" s="374"/>
      <c r="AE194" s="374"/>
      <c r="AF194" s="375"/>
      <c r="AG194" s="10"/>
      <c r="AH194" s="10"/>
    </row>
    <row r="195" spans="1:34" ht="15" customHeight="1" x14ac:dyDescent="0.4">
      <c r="A195" s="10"/>
      <c r="B195" s="10"/>
      <c r="C195" s="380"/>
      <c r="D195" s="370" t="s">
        <v>162</v>
      </c>
      <c r="E195" s="370"/>
      <c r="F195" s="370"/>
      <c r="G195" s="371"/>
      <c r="H195" s="275"/>
      <c r="I195" s="372"/>
      <c r="J195" s="372"/>
      <c r="K195" s="372"/>
      <c r="L195" s="373"/>
      <c r="M195" s="275"/>
      <c r="N195" s="372"/>
      <c r="O195" s="372"/>
      <c r="P195" s="372"/>
      <c r="Q195" s="373"/>
      <c r="R195" s="274"/>
      <c r="S195" s="374"/>
      <c r="T195" s="374"/>
      <c r="U195" s="374"/>
      <c r="V195" s="375"/>
      <c r="W195" s="275"/>
      <c r="X195" s="372"/>
      <c r="Y195" s="372"/>
      <c r="Z195" s="372"/>
      <c r="AA195" s="373"/>
      <c r="AB195" s="274"/>
      <c r="AC195" s="374"/>
      <c r="AD195" s="374"/>
      <c r="AE195" s="374"/>
      <c r="AF195" s="375"/>
      <c r="AG195" s="10"/>
      <c r="AH195" s="10"/>
    </row>
    <row r="196" spans="1:34" ht="15" customHeight="1" x14ac:dyDescent="0.4">
      <c r="A196" s="10"/>
      <c r="B196" s="10"/>
      <c r="C196" s="380"/>
      <c r="D196" s="370" t="s">
        <v>163</v>
      </c>
      <c r="E196" s="370"/>
      <c r="F196" s="370"/>
      <c r="G196" s="371"/>
      <c r="H196" s="275"/>
      <c r="I196" s="372"/>
      <c r="J196" s="372"/>
      <c r="K196" s="372"/>
      <c r="L196" s="373"/>
      <c r="M196" s="275"/>
      <c r="N196" s="372"/>
      <c r="O196" s="372"/>
      <c r="P196" s="372"/>
      <c r="Q196" s="373"/>
      <c r="R196" s="274"/>
      <c r="S196" s="374"/>
      <c r="T196" s="374"/>
      <c r="U196" s="374"/>
      <c r="V196" s="375"/>
      <c r="W196" s="275"/>
      <c r="X196" s="372"/>
      <c r="Y196" s="372"/>
      <c r="Z196" s="372"/>
      <c r="AA196" s="373"/>
      <c r="AB196" s="274"/>
      <c r="AC196" s="374"/>
      <c r="AD196" s="374"/>
      <c r="AE196" s="374"/>
      <c r="AF196" s="375"/>
      <c r="AG196" s="10"/>
      <c r="AH196" s="10"/>
    </row>
    <row r="197" spans="1:34" ht="15" customHeight="1" x14ac:dyDescent="0.4">
      <c r="A197" s="10"/>
      <c r="B197" s="10"/>
      <c r="C197" s="380"/>
      <c r="D197" s="370" t="s">
        <v>164</v>
      </c>
      <c r="E197" s="370"/>
      <c r="F197" s="370"/>
      <c r="G197" s="371"/>
      <c r="H197" s="275"/>
      <c r="I197" s="372"/>
      <c r="J197" s="372"/>
      <c r="K197" s="372"/>
      <c r="L197" s="373"/>
      <c r="M197" s="275"/>
      <c r="N197" s="372"/>
      <c r="O197" s="372"/>
      <c r="P197" s="372"/>
      <c r="Q197" s="373"/>
      <c r="R197" s="274"/>
      <c r="S197" s="374"/>
      <c r="T197" s="374"/>
      <c r="U197" s="374"/>
      <c r="V197" s="375"/>
      <c r="W197" s="275"/>
      <c r="X197" s="372"/>
      <c r="Y197" s="372"/>
      <c r="Z197" s="372"/>
      <c r="AA197" s="373"/>
      <c r="AB197" s="274"/>
      <c r="AC197" s="374"/>
      <c r="AD197" s="374"/>
      <c r="AE197" s="374"/>
      <c r="AF197" s="375"/>
      <c r="AG197" s="10"/>
      <c r="AH197" s="10"/>
    </row>
    <row r="198" spans="1:34" ht="15" customHeight="1" x14ac:dyDescent="0.4">
      <c r="A198" s="10"/>
      <c r="B198" s="10"/>
      <c r="C198" s="380" t="s">
        <v>165</v>
      </c>
      <c r="D198" s="370" t="s">
        <v>166</v>
      </c>
      <c r="E198" s="370"/>
      <c r="F198" s="370"/>
      <c r="G198" s="371"/>
      <c r="H198" s="275"/>
      <c r="I198" s="372"/>
      <c r="J198" s="372"/>
      <c r="K198" s="372"/>
      <c r="L198" s="373"/>
      <c r="M198" s="275"/>
      <c r="N198" s="372"/>
      <c r="O198" s="372"/>
      <c r="P198" s="372"/>
      <c r="Q198" s="373"/>
      <c r="R198" s="274"/>
      <c r="S198" s="374"/>
      <c r="T198" s="374"/>
      <c r="U198" s="374"/>
      <c r="V198" s="375"/>
      <c r="W198" s="275"/>
      <c r="X198" s="372"/>
      <c r="Y198" s="372"/>
      <c r="Z198" s="372"/>
      <c r="AA198" s="373"/>
      <c r="AB198" s="274"/>
      <c r="AC198" s="374"/>
      <c r="AD198" s="374"/>
      <c r="AE198" s="374"/>
      <c r="AF198" s="375"/>
      <c r="AG198" s="10"/>
      <c r="AH198" s="10"/>
    </row>
    <row r="199" spans="1:34" ht="15" customHeight="1" x14ac:dyDescent="0.4">
      <c r="A199" s="10"/>
      <c r="B199" s="10"/>
      <c r="C199" s="380"/>
      <c r="D199" s="370" t="s">
        <v>167</v>
      </c>
      <c r="E199" s="370"/>
      <c r="F199" s="370"/>
      <c r="G199" s="371"/>
      <c r="H199" s="275"/>
      <c r="I199" s="372"/>
      <c r="J199" s="372"/>
      <c r="K199" s="372"/>
      <c r="L199" s="373"/>
      <c r="M199" s="275"/>
      <c r="N199" s="372"/>
      <c r="O199" s="372"/>
      <c r="P199" s="372"/>
      <c r="Q199" s="373"/>
      <c r="R199" s="274"/>
      <c r="S199" s="374"/>
      <c r="T199" s="374"/>
      <c r="U199" s="374"/>
      <c r="V199" s="375"/>
      <c r="W199" s="275"/>
      <c r="X199" s="372"/>
      <c r="Y199" s="372"/>
      <c r="Z199" s="372"/>
      <c r="AA199" s="373"/>
      <c r="AB199" s="274"/>
      <c r="AC199" s="374"/>
      <c r="AD199" s="374"/>
      <c r="AE199" s="374"/>
      <c r="AF199" s="375"/>
      <c r="AG199" s="10"/>
      <c r="AH199" s="10"/>
    </row>
    <row r="200" spans="1:34" ht="15" customHeight="1" x14ac:dyDescent="0.4">
      <c r="A200" s="10"/>
      <c r="B200" s="10"/>
      <c r="C200" s="380"/>
      <c r="D200" s="370" t="s">
        <v>168</v>
      </c>
      <c r="E200" s="370"/>
      <c r="F200" s="370"/>
      <c r="G200" s="371"/>
      <c r="H200" s="275"/>
      <c r="I200" s="372"/>
      <c r="J200" s="372"/>
      <c r="K200" s="372"/>
      <c r="L200" s="373"/>
      <c r="M200" s="275"/>
      <c r="N200" s="372"/>
      <c r="O200" s="372"/>
      <c r="P200" s="372"/>
      <c r="Q200" s="373"/>
      <c r="R200" s="274"/>
      <c r="S200" s="374"/>
      <c r="T200" s="374"/>
      <c r="U200" s="374"/>
      <c r="V200" s="375"/>
      <c r="W200" s="275"/>
      <c r="X200" s="372"/>
      <c r="Y200" s="372"/>
      <c r="Z200" s="372"/>
      <c r="AA200" s="373"/>
      <c r="AB200" s="274"/>
      <c r="AC200" s="374"/>
      <c r="AD200" s="374"/>
      <c r="AE200" s="374"/>
      <c r="AF200" s="375"/>
      <c r="AG200" s="10"/>
      <c r="AH200" s="10"/>
    </row>
    <row r="201" spans="1:34" ht="15" customHeight="1" x14ac:dyDescent="0.4">
      <c r="A201" s="10"/>
      <c r="B201" s="10"/>
      <c r="C201" s="380"/>
      <c r="D201" s="370" t="s">
        <v>169</v>
      </c>
      <c r="E201" s="370"/>
      <c r="F201" s="370"/>
      <c r="G201" s="371"/>
      <c r="H201" s="275"/>
      <c r="I201" s="372"/>
      <c r="J201" s="372"/>
      <c r="K201" s="372"/>
      <c r="L201" s="373"/>
      <c r="M201" s="275"/>
      <c r="N201" s="372"/>
      <c r="O201" s="372"/>
      <c r="P201" s="372"/>
      <c r="Q201" s="373"/>
      <c r="R201" s="274"/>
      <c r="S201" s="374"/>
      <c r="T201" s="374"/>
      <c r="U201" s="374"/>
      <c r="V201" s="375"/>
      <c r="W201" s="275"/>
      <c r="X201" s="372"/>
      <c r="Y201" s="372"/>
      <c r="Z201" s="372"/>
      <c r="AA201" s="373"/>
      <c r="AB201" s="274"/>
      <c r="AC201" s="374"/>
      <c r="AD201" s="374"/>
      <c r="AE201" s="374"/>
      <c r="AF201" s="375"/>
      <c r="AG201" s="10"/>
      <c r="AH201" s="10"/>
    </row>
    <row r="202" spans="1:34" ht="15" customHeight="1" x14ac:dyDescent="0.4">
      <c r="A202" s="10"/>
      <c r="B202" s="10"/>
      <c r="C202" s="380"/>
      <c r="D202" s="370" t="s">
        <v>170</v>
      </c>
      <c r="E202" s="370"/>
      <c r="F202" s="370"/>
      <c r="G202" s="371"/>
      <c r="H202" s="275"/>
      <c r="I202" s="372"/>
      <c r="J202" s="372"/>
      <c r="K202" s="372"/>
      <c r="L202" s="373"/>
      <c r="M202" s="275"/>
      <c r="N202" s="372"/>
      <c r="O202" s="372"/>
      <c r="P202" s="372"/>
      <c r="Q202" s="373"/>
      <c r="R202" s="274"/>
      <c r="S202" s="374"/>
      <c r="T202" s="374"/>
      <c r="U202" s="374"/>
      <c r="V202" s="375"/>
      <c r="W202" s="275"/>
      <c r="X202" s="372"/>
      <c r="Y202" s="372"/>
      <c r="Z202" s="372"/>
      <c r="AA202" s="373"/>
      <c r="AB202" s="274"/>
      <c r="AC202" s="374"/>
      <c r="AD202" s="374"/>
      <c r="AE202" s="374"/>
      <c r="AF202" s="375"/>
      <c r="AG202" s="10"/>
      <c r="AH202" s="10"/>
    </row>
    <row r="203" spans="1:34" ht="15" customHeight="1" x14ac:dyDescent="0.4">
      <c r="A203" s="10"/>
      <c r="B203" s="10"/>
      <c r="C203" s="380" t="s">
        <v>171</v>
      </c>
      <c r="D203" s="370" t="s">
        <v>172</v>
      </c>
      <c r="E203" s="370"/>
      <c r="F203" s="370"/>
      <c r="G203" s="371"/>
      <c r="H203" s="275"/>
      <c r="I203" s="372"/>
      <c r="J203" s="372"/>
      <c r="K203" s="372"/>
      <c r="L203" s="373"/>
      <c r="M203" s="275"/>
      <c r="N203" s="372"/>
      <c r="O203" s="372"/>
      <c r="P203" s="372"/>
      <c r="Q203" s="373"/>
      <c r="R203" s="274"/>
      <c r="S203" s="374"/>
      <c r="T203" s="374"/>
      <c r="U203" s="374"/>
      <c r="V203" s="375"/>
      <c r="W203" s="275"/>
      <c r="X203" s="372"/>
      <c r="Y203" s="372"/>
      <c r="Z203" s="372"/>
      <c r="AA203" s="373"/>
      <c r="AB203" s="274"/>
      <c r="AC203" s="374"/>
      <c r="AD203" s="374"/>
      <c r="AE203" s="374"/>
      <c r="AF203" s="375"/>
      <c r="AG203" s="10"/>
      <c r="AH203" s="10"/>
    </row>
    <row r="204" spans="1:34" ht="15" customHeight="1" x14ac:dyDescent="0.4">
      <c r="A204" s="10"/>
      <c r="B204" s="10"/>
      <c r="C204" s="380"/>
      <c r="D204" s="370" t="s">
        <v>173</v>
      </c>
      <c r="E204" s="370"/>
      <c r="F204" s="370"/>
      <c r="G204" s="371"/>
      <c r="H204" s="275"/>
      <c r="I204" s="372"/>
      <c r="J204" s="372"/>
      <c r="K204" s="372"/>
      <c r="L204" s="373"/>
      <c r="M204" s="275"/>
      <c r="N204" s="372"/>
      <c r="O204" s="372"/>
      <c r="P204" s="372"/>
      <c r="Q204" s="373"/>
      <c r="R204" s="274"/>
      <c r="S204" s="374"/>
      <c r="T204" s="374"/>
      <c r="U204" s="374"/>
      <c r="V204" s="375"/>
      <c r="W204" s="275"/>
      <c r="X204" s="372"/>
      <c r="Y204" s="372"/>
      <c r="Z204" s="372"/>
      <c r="AA204" s="373"/>
      <c r="AB204" s="274"/>
      <c r="AC204" s="374"/>
      <c r="AD204" s="374"/>
      <c r="AE204" s="374"/>
      <c r="AF204" s="375"/>
      <c r="AG204" s="10"/>
      <c r="AH204" s="10"/>
    </row>
    <row r="205" spans="1:34" ht="15" customHeight="1" x14ac:dyDescent="0.4">
      <c r="A205" s="10"/>
      <c r="B205" s="10"/>
      <c r="C205" s="380"/>
      <c r="D205" s="370" t="s">
        <v>174</v>
      </c>
      <c r="E205" s="370"/>
      <c r="F205" s="370"/>
      <c r="G205" s="371"/>
      <c r="H205" s="275"/>
      <c r="I205" s="372"/>
      <c r="J205" s="372"/>
      <c r="K205" s="372"/>
      <c r="L205" s="373"/>
      <c r="M205" s="275"/>
      <c r="N205" s="372"/>
      <c r="O205" s="372"/>
      <c r="P205" s="372"/>
      <c r="Q205" s="373"/>
      <c r="R205" s="274"/>
      <c r="S205" s="374"/>
      <c r="T205" s="374"/>
      <c r="U205" s="374"/>
      <c r="V205" s="375"/>
      <c r="W205" s="275"/>
      <c r="X205" s="372"/>
      <c r="Y205" s="372"/>
      <c r="Z205" s="372"/>
      <c r="AA205" s="373"/>
      <c r="AB205" s="274"/>
      <c r="AC205" s="374"/>
      <c r="AD205" s="374"/>
      <c r="AE205" s="374"/>
      <c r="AF205" s="375"/>
      <c r="AG205" s="10"/>
      <c r="AH205" s="10"/>
    </row>
    <row r="206" spans="1:34" ht="15" customHeight="1" x14ac:dyDescent="0.4">
      <c r="A206" s="10"/>
      <c r="B206" s="10"/>
      <c r="C206" s="380"/>
      <c r="D206" s="370" t="s">
        <v>175</v>
      </c>
      <c r="E206" s="370"/>
      <c r="F206" s="370"/>
      <c r="G206" s="371"/>
      <c r="H206" s="275"/>
      <c r="I206" s="372"/>
      <c r="J206" s="372"/>
      <c r="K206" s="372"/>
      <c r="L206" s="373"/>
      <c r="M206" s="275"/>
      <c r="N206" s="372"/>
      <c r="O206" s="372"/>
      <c r="P206" s="372"/>
      <c r="Q206" s="373"/>
      <c r="R206" s="274"/>
      <c r="S206" s="374"/>
      <c r="T206" s="374"/>
      <c r="U206" s="374"/>
      <c r="V206" s="375"/>
      <c r="W206" s="275"/>
      <c r="X206" s="372"/>
      <c r="Y206" s="372"/>
      <c r="Z206" s="372"/>
      <c r="AA206" s="373"/>
      <c r="AB206" s="274"/>
      <c r="AC206" s="374"/>
      <c r="AD206" s="374"/>
      <c r="AE206" s="374"/>
      <c r="AF206" s="375"/>
      <c r="AG206" s="10"/>
      <c r="AH206" s="10"/>
    </row>
    <row r="207" spans="1:34" ht="15" customHeight="1" x14ac:dyDescent="0.4">
      <c r="A207" s="10"/>
      <c r="B207" s="10"/>
      <c r="C207" s="380" t="s">
        <v>176</v>
      </c>
      <c r="D207" s="370" t="s">
        <v>177</v>
      </c>
      <c r="E207" s="370"/>
      <c r="F207" s="370"/>
      <c r="G207" s="371"/>
      <c r="H207" s="275"/>
      <c r="I207" s="372"/>
      <c r="J207" s="372"/>
      <c r="K207" s="372"/>
      <c r="L207" s="373"/>
      <c r="M207" s="275"/>
      <c r="N207" s="372"/>
      <c r="O207" s="372"/>
      <c r="P207" s="372"/>
      <c r="Q207" s="373"/>
      <c r="R207" s="274"/>
      <c r="S207" s="374"/>
      <c r="T207" s="374"/>
      <c r="U207" s="374"/>
      <c r="V207" s="375"/>
      <c r="W207" s="275"/>
      <c r="X207" s="372"/>
      <c r="Y207" s="372"/>
      <c r="Z207" s="372"/>
      <c r="AA207" s="373"/>
      <c r="AB207" s="274"/>
      <c r="AC207" s="374"/>
      <c r="AD207" s="374"/>
      <c r="AE207" s="374"/>
      <c r="AF207" s="375"/>
      <c r="AG207" s="10"/>
      <c r="AH207" s="10"/>
    </row>
    <row r="208" spans="1:34" ht="15" customHeight="1" x14ac:dyDescent="0.4">
      <c r="A208" s="10"/>
      <c r="B208" s="10"/>
      <c r="C208" s="380"/>
      <c r="D208" s="370" t="s">
        <v>178</v>
      </c>
      <c r="E208" s="370"/>
      <c r="F208" s="370"/>
      <c r="G208" s="371"/>
      <c r="H208" s="275"/>
      <c r="I208" s="372"/>
      <c r="J208" s="372"/>
      <c r="K208" s="372"/>
      <c r="L208" s="373"/>
      <c r="M208" s="275"/>
      <c r="N208" s="372"/>
      <c r="O208" s="372"/>
      <c r="P208" s="372"/>
      <c r="Q208" s="373"/>
      <c r="R208" s="274"/>
      <c r="S208" s="374"/>
      <c r="T208" s="374"/>
      <c r="U208" s="374"/>
      <c r="V208" s="375"/>
      <c r="W208" s="275"/>
      <c r="X208" s="372"/>
      <c r="Y208" s="372"/>
      <c r="Z208" s="372"/>
      <c r="AA208" s="373"/>
      <c r="AB208" s="274"/>
      <c r="AC208" s="374"/>
      <c r="AD208" s="374"/>
      <c r="AE208" s="374"/>
      <c r="AF208" s="375"/>
      <c r="AG208" s="10"/>
      <c r="AH208" s="10"/>
    </row>
    <row r="209" spans="1:35" ht="15" customHeight="1" x14ac:dyDescent="0.4">
      <c r="A209" s="10"/>
      <c r="B209" s="10"/>
      <c r="C209" s="380"/>
      <c r="D209" s="370" t="s">
        <v>179</v>
      </c>
      <c r="E209" s="370"/>
      <c r="F209" s="370"/>
      <c r="G209" s="371"/>
      <c r="H209" s="275"/>
      <c r="I209" s="372"/>
      <c r="J209" s="372"/>
      <c r="K209" s="372"/>
      <c r="L209" s="373"/>
      <c r="M209" s="275"/>
      <c r="N209" s="372"/>
      <c r="O209" s="372"/>
      <c r="P209" s="372"/>
      <c r="Q209" s="373"/>
      <c r="R209" s="274"/>
      <c r="S209" s="374"/>
      <c r="T209" s="374"/>
      <c r="U209" s="374"/>
      <c r="V209" s="375"/>
      <c r="W209" s="275"/>
      <c r="X209" s="372"/>
      <c r="Y209" s="372"/>
      <c r="Z209" s="372"/>
      <c r="AA209" s="373"/>
      <c r="AB209" s="274"/>
      <c r="AC209" s="374"/>
      <c r="AD209" s="374"/>
      <c r="AE209" s="374"/>
      <c r="AF209" s="375"/>
      <c r="AG209" s="10"/>
      <c r="AH209" s="10"/>
    </row>
    <row r="210" spans="1:35" ht="15" customHeight="1" x14ac:dyDescent="0.4">
      <c r="A210" s="10"/>
      <c r="B210" s="10"/>
      <c r="C210" s="380"/>
      <c r="D210" s="370" t="s">
        <v>180</v>
      </c>
      <c r="E210" s="370"/>
      <c r="F210" s="370"/>
      <c r="G210" s="371"/>
      <c r="H210" s="275"/>
      <c r="I210" s="372"/>
      <c r="J210" s="372"/>
      <c r="K210" s="372"/>
      <c r="L210" s="373"/>
      <c r="M210" s="275"/>
      <c r="N210" s="372"/>
      <c r="O210" s="372"/>
      <c r="P210" s="372"/>
      <c r="Q210" s="373"/>
      <c r="R210" s="274"/>
      <c r="S210" s="374"/>
      <c r="T210" s="374"/>
      <c r="U210" s="374"/>
      <c r="V210" s="375"/>
      <c r="W210" s="275"/>
      <c r="X210" s="372"/>
      <c r="Y210" s="372"/>
      <c r="Z210" s="372"/>
      <c r="AA210" s="373"/>
      <c r="AB210" s="274"/>
      <c r="AC210" s="374"/>
      <c r="AD210" s="374"/>
      <c r="AE210" s="374"/>
      <c r="AF210" s="375"/>
      <c r="AG210" s="10"/>
      <c r="AH210" s="10"/>
    </row>
    <row r="211" spans="1:35" ht="15" customHeight="1" x14ac:dyDescent="0.4">
      <c r="A211" s="10"/>
      <c r="B211" s="10"/>
      <c r="C211" s="380"/>
      <c r="D211" s="370" t="s">
        <v>181</v>
      </c>
      <c r="E211" s="370"/>
      <c r="F211" s="370"/>
      <c r="G211" s="371"/>
      <c r="H211" s="275"/>
      <c r="I211" s="372"/>
      <c r="J211" s="372"/>
      <c r="K211" s="372"/>
      <c r="L211" s="373"/>
      <c r="M211" s="275"/>
      <c r="N211" s="372"/>
      <c r="O211" s="372"/>
      <c r="P211" s="372"/>
      <c r="Q211" s="373"/>
      <c r="R211" s="274"/>
      <c r="S211" s="374"/>
      <c r="T211" s="374"/>
      <c r="U211" s="374"/>
      <c r="V211" s="375"/>
      <c r="W211" s="275"/>
      <c r="X211" s="372"/>
      <c r="Y211" s="372"/>
      <c r="Z211" s="372"/>
      <c r="AA211" s="373"/>
      <c r="AB211" s="274"/>
      <c r="AC211" s="374"/>
      <c r="AD211" s="374"/>
      <c r="AE211" s="374"/>
      <c r="AF211" s="375"/>
      <c r="AG211" s="10"/>
      <c r="AH211" s="10"/>
    </row>
    <row r="212" spans="1:35" ht="15" customHeight="1" x14ac:dyDescent="0.4">
      <c r="A212" s="10"/>
      <c r="B212" s="10"/>
      <c r="C212" s="380"/>
      <c r="D212" s="370" t="s">
        <v>182</v>
      </c>
      <c r="E212" s="370"/>
      <c r="F212" s="370"/>
      <c r="G212" s="371"/>
      <c r="H212" s="275"/>
      <c r="I212" s="372"/>
      <c r="J212" s="372"/>
      <c r="K212" s="372"/>
      <c r="L212" s="373"/>
      <c r="M212" s="275"/>
      <c r="N212" s="372"/>
      <c r="O212" s="372"/>
      <c r="P212" s="372"/>
      <c r="Q212" s="373"/>
      <c r="R212" s="274"/>
      <c r="S212" s="374"/>
      <c r="T212" s="374"/>
      <c r="U212" s="374"/>
      <c r="V212" s="375"/>
      <c r="W212" s="275"/>
      <c r="X212" s="372"/>
      <c r="Y212" s="372"/>
      <c r="Z212" s="372"/>
      <c r="AA212" s="373"/>
      <c r="AB212" s="274"/>
      <c r="AC212" s="374"/>
      <c r="AD212" s="374"/>
      <c r="AE212" s="374"/>
      <c r="AF212" s="375"/>
      <c r="AG212" s="10"/>
      <c r="AH212" s="10"/>
    </row>
    <row r="213" spans="1:35" ht="15" customHeight="1" x14ac:dyDescent="0.4">
      <c r="A213" s="10"/>
      <c r="B213" s="10"/>
      <c r="C213" s="380"/>
      <c r="D213" s="370" t="s">
        <v>183</v>
      </c>
      <c r="E213" s="370"/>
      <c r="F213" s="370"/>
      <c r="G213" s="371"/>
      <c r="H213" s="275"/>
      <c r="I213" s="372"/>
      <c r="J213" s="372"/>
      <c r="K213" s="372"/>
      <c r="L213" s="373"/>
      <c r="M213" s="275"/>
      <c r="N213" s="372"/>
      <c r="O213" s="372"/>
      <c r="P213" s="372"/>
      <c r="Q213" s="373"/>
      <c r="R213" s="274"/>
      <c r="S213" s="374"/>
      <c r="T213" s="374"/>
      <c r="U213" s="374"/>
      <c r="V213" s="375"/>
      <c r="W213" s="275"/>
      <c r="X213" s="372"/>
      <c r="Y213" s="372"/>
      <c r="Z213" s="372"/>
      <c r="AA213" s="373"/>
      <c r="AB213" s="274"/>
      <c r="AC213" s="374"/>
      <c r="AD213" s="374"/>
      <c r="AE213" s="374"/>
      <c r="AF213" s="375"/>
      <c r="AG213" s="10"/>
      <c r="AH213" s="10"/>
    </row>
    <row r="214" spans="1:35" ht="15" customHeight="1" x14ac:dyDescent="0.4">
      <c r="A214" s="10"/>
      <c r="B214" s="10"/>
      <c r="C214" s="380"/>
      <c r="D214" s="370" t="s">
        <v>184</v>
      </c>
      <c r="E214" s="370"/>
      <c r="F214" s="370"/>
      <c r="G214" s="371"/>
      <c r="H214" s="275"/>
      <c r="I214" s="372"/>
      <c r="J214" s="372"/>
      <c r="K214" s="372"/>
      <c r="L214" s="373"/>
      <c r="M214" s="275"/>
      <c r="N214" s="372"/>
      <c r="O214" s="372"/>
      <c r="P214" s="372"/>
      <c r="Q214" s="373"/>
      <c r="R214" s="274"/>
      <c r="S214" s="374"/>
      <c r="T214" s="374"/>
      <c r="U214" s="374"/>
      <c r="V214" s="375"/>
      <c r="W214" s="275"/>
      <c r="X214" s="372"/>
      <c r="Y214" s="372"/>
      <c r="Z214" s="372"/>
      <c r="AA214" s="373"/>
      <c r="AB214" s="274"/>
      <c r="AC214" s="374"/>
      <c r="AD214" s="374"/>
      <c r="AE214" s="374"/>
      <c r="AF214" s="375"/>
      <c r="AG214" s="10"/>
      <c r="AH214" s="10"/>
    </row>
    <row r="215" spans="1:35" ht="15" customHeight="1" x14ac:dyDescent="0.4">
      <c r="A215" s="10"/>
      <c r="B215" s="10"/>
      <c r="C215" s="370" t="s">
        <v>6</v>
      </c>
      <c r="D215" s="370"/>
      <c r="E215" s="370"/>
      <c r="F215" s="370"/>
      <c r="G215" s="371"/>
      <c r="H215" s="377">
        <f>SUM(H168:L214)</f>
        <v>0</v>
      </c>
      <c r="I215" s="378"/>
      <c r="J215" s="378"/>
      <c r="K215" s="378"/>
      <c r="L215" s="379"/>
      <c r="M215" s="377">
        <f>SUM(M168:Q214)</f>
        <v>0</v>
      </c>
      <c r="N215" s="378"/>
      <c r="O215" s="378"/>
      <c r="P215" s="378"/>
      <c r="Q215" s="379"/>
      <c r="R215" s="377">
        <f>SUM(R168:V214)</f>
        <v>0</v>
      </c>
      <c r="S215" s="378"/>
      <c r="T215" s="378"/>
      <c r="U215" s="378"/>
      <c r="V215" s="379"/>
      <c r="W215" s="377">
        <f>SUM(W168:AA214)</f>
        <v>0</v>
      </c>
      <c r="X215" s="378"/>
      <c r="Y215" s="378"/>
      <c r="Z215" s="378"/>
      <c r="AA215" s="379"/>
      <c r="AB215" s="377">
        <f>SUM(AB168:AF214)</f>
        <v>0</v>
      </c>
      <c r="AC215" s="378"/>
      <c r="AD215" s="378"/>
      <c r="AE215" s="378"/>
      <c r="AF215" s="379"/>
      <c r="AG215" s="10"/>
      <c r="AH215" s="10"/>
    </row>
    <row r="216" spans="1:35" ht="15" customHeight="1" x14ac:dyDescent="0.4">
      <c r="A216" s="10"/>
      <c r="B216" s="10"/>
      <c r="C216" s="10"/>
      <c r="D216" s="11"/>
      <c r="E216" s="11"/>
      <c r="F216" s="11"/>
      <c r="G216" s="11"/>
      <c r="H216" s="11"/>
      <c r="I216" s="11"/>
      <c r="J216" s="11"/>
      <c r="K216" s="11"/>
      <c r="L216" s="11"/>
      <c r="M216" s="11"/>
      <c r="N216" s="11"/>
      <c r="O216" s="10"/>
      <c r="P216" s="10"/>
      <c r="Q216" s="10"/>
      <c r="R216" s="10"/>
      <c r="S216" s="10"/>
      <c r="T216" s="10"/>
      <c r="U216" s="10"/>
      <c r="V216" s="10"/>
      <c r="W216" s="10"/>
      <c r="X216" s="10"/>
      <c r="Y216" s="10"/>
      <c r="Z216" s="10"/>
      <c r="AA216" s="10"/>
      <c r="AB216" s="10"/>
      <c r="AC216" s="10"/>
      <c r="AD216" s="10"/>
      <c r="AE216" s="10"/>
      <c r="AF216" s="10"/>
      <c r="AG216" s="10"/>
      <c r="AH216" s="10"/>
      <c r="AI216" s="1"/>
    </row>
    <row r="217" spans="1:35" ht="15" customHeight="1" x14ac:dyDescent="0.4">
      <c r="A217" s="10"/>
      <c r="B217" s="10"/>
      <c r="C217" s="10"/>
      <c r="D217" s="11"/>
      <c r="E217" s="11"/>
      <c r="F217" s="11"/>
      <c r="G217" s="11"/>
      <c r="H217" s="11"/>
      <c r="I217" s="11"/>
      <c r="J217" s="11"/>
      <c r="K217" s="11"/>
      <c r="L217" s="11"/>
      <c r="M217" s="11"/>
      <c r="N217" s="11"/>
      <c r="O217" s="10"/>
      <c r="P217" s="10"/>
      <c r="Q217" s="10"/>
      <c r="R217" s="10"/>
      <c r="S217" s="10"/>
      <c r="T217" s="10"/>
      <c r="U217" s="10"/>
      <c r="V217" s="10"/>
      <c r="W217" s="10"/>
      <c r="X217" s="10"/>
      <c r="Y217" s="10"/>
      <c r="Z217" s="10"/>
      <c r="AA217" s="10"/>
      <c r="AB217" s="10"/>
      <c r="AC217" s="10"/>
      <c r="AD217" s="10"/>
      <c r="AE217" s="10"/>
      <c r="AF217" s="10"/>
      <c r="AG217" s="10"/>
      <c r="AH217" s="10"/>
    </row>
    <row r="218" spans="1:35" s="5" customFormat="1" ht="15" customHeight="1" x14ac:dyDescent="0.4">
      <c r="A218" s="10"/>
      <c r="B218" s="9" t="s">
        <v>29</v>
      </c>
      <c r="C218" s="10"/>
      <c r="D218" s="11"/>
      <c r="E218" s="11"/>
      <c r="F218" s="11"/>
      <c r="G218" s="11"/>
      <c r="H218" s="11"/>
      <c r="I218" s="11"/>
      <c r="J218" s="11"/>
      <c r="K218" s="11"/>
      <c r="L218" s="11"/>
      <c r="M218" s="11"/>
      <c r="N218" s="11"/>
      <c r="O218" s="10"/>
      <c r="P218" s="10"/>
      <c r="Q218" s="10"/>
      <c r="R218" s="10"/>
      <c r="S218" s="10"/>
      <c r="T218" s="10"/>
      <c r="U218" s="10"/>
      <c r="V218" s="10"/>
      <c r="W218" s="10"/>
      <c r="X218" s="10"/>
      <c r="Y218" s="10"/>
      <c r="Z218" s="10"/>
      <c r="AA218" s="10"/>
      <c r="AB218" s="10"/>
      <c r="AC218" s="10"/>
      <c r="AD218" s="10"/>
      <c r="AE218" s="10"/>
      <c r="AF218" s="10"/>
      <c r="AG218" s="10"/>
      <c r="AH218" s="10"/>
      <c r="AI218" s="136"/>
    </row>
    <row r="219" spans="1:35" s="5" customFormat="1" ht="15" customHeight="1" x14ac:dyDescent="0.4">
      <c r="A219" s="10"/>
      <c r="B219" s="10"/>
      <c r="C219" s="9" t="s">
        <v>1429</v>
      </c>
      <c r="D219" s="10"/>
      <c r="E219" s="10"/>
      <c r="F219" s="10"/>
      <c r="G219" s="10"/>
      <c r="H219" s="10"/>
      <c r="I219" s="10"/>
      <c r="J219" s="10"/>
      <c r="K219" s="12"/>
      <c r="L219" s="10"/>
      <c r="M219" s="10"/>
      <c r="N219" s="10"/>
      <c r="O219" s="10"/>
      <c r="P219" s="12"/>
      <c r="Q219" s="10"/>
      <c r="R219" s="10"/>
      <c r="S219" s="10"/>
      <c r="T219" s="10"/>
      <c r="U219" s="10"/>
      <c r="V219" s="10"/>
      <c r="W219" s="10"/>
      <c r="X219" s="10"/>
      <c r="Y219" s="10"/>
      <c r="Z219" s="10"/>
      <c r="AA219" s="10"/>
      <c r="AB219" s="10"/>
      <c r="AC219" s="10"/>
      <c r="AD219" s="10"/>
      <c r="AE219" s="10"/>
      <c r="AF219" s="10"/>
      <c r="AG219" s="10"/>
      <c r="AH219" s="10"/>
      <c r="AI219" s="136"/>
    </row>
    <row r="220" spans="1:35" s="5" customFormat="1" ht="15" customHeight="1" x14ac:dyDescent="0.4">
      <c r="A220" s="10"/>
      <c r="B220" s="10"/>
      <c r="C220" s="10"/>
      <c r="D220" s="10"/>
      <c r="E220" s="10"/>
      <c r="F220" s="10"/>
      <c r="G220" s="10"/>
      <c r="H220" s="10"/>
      <c r="I220" s="10"/>
      <c r="J220" s="10"/>
      <c r="K220" s="12"/>
      <c r="L220" s="12" t="s">
        <v>52</v>
      </c>
      <c r="M220" s="10"/>
      <c r="N220" s="10"/>
      <c r="O220" s="10"/>
      <c r="P220" s="12"/>
      <c r="Q220" s="10"/>
      <c r="R220" s="10"/>
      <c r="S220" s="10"/>
      <c r="T220" s="10"/>
      <c r="U220" s="10"/>
      <c r="V220" s="10"/>
      <c r="W220" s="10"/>
      <c r="X220" s="10"/>
      <c r="Y220" s="10"/>
      <c r="Z220" s="10"/>
      <c r="AA220" s="10"/>
      <c r="AB220" s="10"/>
      <c r="AC220" s="10"/>
      <c r="AD220" s="10"/>
      <c r="AE220" s="10"/>
      <c r="AF220" s="10"/>
      <c r="AG220" s="10"/>
      <c r="AH220" s="10"/>
      <c r="AI220" s="136"/>
    </row>
    <row r="221" spans="1:35" s="5" customFormat="1" ht="15" customHeight="1" x14ac:dyDescent="0.4">
      <c r="A221" s="10"/>
      <c r="B221" s="10"/>
      <c r="C221" s="195" t="s">
        <v>94</v>
      </c>
      <c r="D221" s="195"/>
      <c r="E221" s="195"/>
      <c r="F221" s="195"/>
      <c r="G221" s="195"/>
      <c r="H221" s="195" t="s">
        <v>30</v>
      </c>
      <c r="I221" s="195"/>
      <c r="J221" s="195"/>
      <c r="K221" s="195"/>
      <c r="L221" s="195"/>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36"/>
    </row>
    <row r="222" spans="1:35" s="5" customFormat="1" ht="15" customHeight="1" x14ac:dyDescent="0.4">
      <c r="A222" s="10"/>
      <c r="B222" s="10"/>
      <c r="C222" s="370"/>
      <c r="D222" s="370"/>
      <c r="E222" s="370"/>
      <c r="F222" s="370"/>
      <c r="G222" s="370"/>
      <c r="H222" s="370"/>
      <c r="I222" s="370"/>
      <c r="J222" s="370"/>
      <c r="K222" s="370"/>
      <c r="L222" s="370"/>
      <c r="M222" s="10"/>
      <c r="N222" s="10"/>
      <c r="O222" s="10"/>
      <c r="P222" s="10"/>
      <c r="Q222" s="10"/>
      <c r="R222" s="10"/>
      <c r="S222" s="10"/>
      <c r="T222" s="10"/>
      <c r="U222" s="10"/>
      <c r="V222" s="10"/>
      <c r="W222" s="10"/>
      <c r="X222" s="10"/>
      <c r="Y222" s="10"/>
      <c r="Z222" s="10"/>
      <c r="AA222" s="10"/>
      <c r="AB222" s="10"/>
      <c r="AC222" s="10"/>
      <c r="AD222" s="10"/>
      <c r="AE222" s="10"/>
      <c r="AF222" s="10"/>
      <c r="AG222" s="10"/>
      <c r="AH222" s="10"/>
    </row>
    <row r="223" spans="1:35" s="5" customFormat="1" ht="15" customHeight="1" x14ac:dyDescent="0.4">
      <c r="A223" s="10"/>
      <c r="B223" s="10"/>
      <c r="C223" s="354"/>
      <c r="D223" s="354"/>
      <c r="E223" s="354"/>
      <c r="F223" s="354"/>
      <c r="G223" s="354"/>
      <c r="H223" s="354"/>
      <c r="I223" s="354"/>
      <c r="J223" s="354"/>
      <c r="K223" s="354"/>
      <c r="L223" s="354"/>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36" t="str">
        <f>IF(C223="","←履修者数が未記入です。",IF(H223="","←単位修得者数が未記入です。",""))</f>
        <v>←履修者数が未記入です。</v>
      </c>
    </row>
    <row r="224" spans="1:35" s="5" customFormat="1" ht="15" customHeight="1" x14ac:dyDescent="0.4">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36"/>
    </row>
    <row r="225" spans="1:37" ht="15" customHeight="1" x14ac:dyDescent="0.4">
      <c r="A225" s="20"/>
      <c r="B225" s="20"/>
      <c r="C225" s="9" t="s">
        <v>1462</v>
      </c>
      <c r="D225" s="20"/>
      <c r="E225" s="20"/>
      <c r="F225" s="20"/>
      <c r="G225" s="20"/>
      <c r="H225" s="20"/>
      <c r="I225" s="20"/>
      <c r="J225" s="20"/>
      <c r="K225" s="20"/>
      <c r="L225" s="20"/>
      <c r="M225" s="20"/>
      <c r="N225" s="20"/>
      <c r="O225" s="20"/>
      <c r="P225" s="20"/>
      <c r="Q225" s="20"/>
      <c r="R225" s="25"/>
      <c r="S225" s="20"/>
      <c r="T225" s="20"/>
      <c r="U225" s="20"/>
      <c r="V225" s="20"/>
      <c r="W225" s="20"/>
      <c r="X225" s="20"/>
      <c r="Y225" s="20"/>
      <c r="Z225" s="20"/>
      <c r="AA225" s="20"/>
      <c r="AB225" s="20"/>
      <c r="AC225" s="20"/>
      <c r="AD225" s="20"/>
      <c r="AE225" s="20"/>
      <c r="AF225" s="20"/>
      <c r="AG225" s="20"/>
      <c r="AH225" s="20"/>
    </row>
    <row r="226" spans="1:37" ht="15" customHeight="1" x14ac:dyDescent="0.4">
      <c r="A226" s="20"/>
      <c r="B226" s="20"/>
      <c r="C226" s="10"/>
      <c r="D226" s="20"/>
      <c r="E226" s="20"/>
      <c r="F226" s="20"/>
      <c r="G226" s="20"/>
      <c r="H226" s="20"/>
      <c r="I226" s="20"/>
      <c r="J226" s="20"/>
      <c r="K226" s="20"/>
      <c r="L226" s="20"/>
      <c r="M226" s="20"/>
      <c r="N226" s="20"/>
      <c r="O226" s="20"/>
      <c r="P226" s="20"/>
      <c r="Q226" s="25" t="s">
        <v>52</v>
      </c>
      <c r="R226" s="25"/>
      <c r="S226" s="20"/>
      <c r="T226" s="20"/>
      <c r="U226" s="20"/>
      <c r="V226" s="20"/>
      <c r="W226" s="20"/>
      <c r="X226" s="20"/>
      <c r="Y226" s="20"/>
      <c r="Z226" s="20"/>
      <c r="AA226" s="20"/>
      <c r="AB226" s="20"/>
      <c r="AC226" s="20"/>
      <c r="AD226" s="20"/>
      <c r="AE226" s="20"/>
      <c r="AF226" s="20"/>
      <c r="AG226" s="20"/>
      <c r="AH226" s="20"/>
    </row>
    <row r="227" spans="1:37" ht="15" customHeight="1" x14ac:dyDescent="0.4">
      <c r="A227" s="20"/>
      <c r="B227" s="20"/>
      <c r="C227" s="365" t="s">
        <v>41</v>
      </c>
      <c r="D227" s="366"/>
      <c r="E227" s="366"/>
      <c r="F227" s="366"/>
      <c r="G227" s="366"/>
      <c r="H227" s="366"/>
      <c r="I227" s="366"/>
      <c r="J227" s="366"/>
      <c r="K227" s="366"/>
      <c r="L227" s="366"/>
      <c r="M227" s="366"/>
      <c r="N227" s="366"/>
      <c r="O227" s="366"/>
      <c r="P227" s="366"/>
      <c r="Q227" s="367"/>
      <c r="R227" s="20"/>
      <c r="S227" s="20"/>
      <c r="T227" s="20"/>
      <c r="U227" s="20"/>
      <c r="V227" s="20"/>
      <c r="W227" s="20"/>
      <c r="X227" s="20"/>
      <c r="Y227" s="20"/>
      <c r="Z227" s="20"/>
      <c r="AA227" s="20"/>
      <c r="AB227" s="20"/>
      <c r="AC227" s="20"/>
      <c r="AD227" s="20"/>
      <c r="AE227" s="20"/>
      <c r="AF227" s="20"/>
      <c r="AG227" s="20"/>
      <c r="AH227" s="20"/>
      <c r="AI227" s="1"/>
    </row>
    <row r="228" spans="1:37" ht="15" customHeight="1" x14ac:dyDescent="0.4">
      <c r="A228" s="20"/>
      <c r="B228" s="20"/>
      <c r="C228" s="321" t="s">
        <v>37</v>
      </c>
      <c r="D228" s="321"/>
      <c r="E228" s="321"/>
      <c r="F228" s="321" t="s">
        <v>38</v>
      </c>
      <c r="G228" s="321"/>
      <c r="H228" s="321"/>
      <c r="I228" s="321" t="s">
        <v>39</v>
      </c>
      <c r="J228" s="321"/>
      <c r="K228" s="321"/>
      <c r="L228" s="321" t="s">
        <v>40</v>
      </c>
      <c r="M228" s="321"/>
      <c r="N228" s="321"/>
      <c r="O228" s="321" t="s">
        <v>6</v>
      </c>
      <c r="P228" s="321"/>
      <c r="Q228" s="321"/>
      <c r="R228" s="20"/>
      <c r="S228" s="20"/>
      <c r="T228" s="20"/>
      <c r="U228" s="20"/>
      <c r="V228" s="20"/>
      <c r="W228" s="20"/>
      <c r="X228" s="20"/>
      <c r="Y228" s="20"/>
      <c r="Z228" s="20"/>
      <c r="AA228" s="20"/>
      <c r="AB228" s="20"/>
      <c r="AC228" s="20"/>
      <c r="AD228" s="20"/>
      <c r="AE228" s="20"/>
      <c r="AF228" s="20"/>
      <c r="AG228" s="20"/>
      <c r="AH228" s="20"/>
      <c r="AJ228" s="4"/>
      <c r="AK228" s="4"/>
    </row>
    <row r="229" spans="1:37" ht="15" customHeight="1" x14ac:dyDescent="0.4">
      <c r="A229" s="20"/>
      <c r="B229" s="20"/>
      <c r="C229" s="368"/>
      <c r="D229" s="368"/>
      <c r="E229" s="368"/>
      <c r="F229" s="368"/>
      <c r="G229" s="368"/>
      <c r="H229" s="368"/>
      <c r="I229" s="368"/>
      <c r="J229" s="368"/>
      <c r="K229" s="368"/>
      <c r="L229" s="368"/>
      <c r="M229" s="368"/>
      <c r="N229" s="368"/>
      <c r="O229" s="369" t="str">
        <f>IF(COUNTA(C229:N229)=0,"",SUM(C229:N229))</f>
        <v/>
      </c>
      <c r="P229" s="369"/>
      <c r="Q229" s="369"/>
      <c r="R229" s="20"/>
      <c r="S229" s="20"/>
      <c r="T229" s="20"/>
      <c r="U229" s="20"/>
      <c r="V229" s="20"/>
      <c r="W229" s="20"/>
      <c r="X229" s="20"/>
      <c r="Y229" s="20"/>
      <c r="Z229" s="20"/>
      <c r="AA229" s="20"/>
      <c r="AB229" s="20"/>
      <c r="AC229" s="20"/>
      <c r="AD229" s="20"/>
      <c r="AE229" s="20"/>
      <c r="AF229" s="20"/>
      <c r="AG229" s="20"/>
      <c r="AH229" s="20"/>
      <c r="AI229" s="136" t="str">
        <f>IF(O229="","←非活動生徒数が未記入です。０の場合は「０」と記入してください。","")</f>
        <v>←非活動生徒数が未記入です。０の場合は「０」と記入してください。</v>
      </c>
      <c r="AJ229" s="4"/>
      <c r="AK229" s="4"/>
    </row>
    <row r="230" spans="1:37" ht="15" customHeight="1" x14ac:dyDescent="0.4">
      <c r="A230" s="20"/>
      <c r="B230" s="34"/>
      <c r="C230" s="75" t="s">
        <v>89</v>
      </c>
      <c r="D230" s="22"/>
      <c r="E230" s="22"/>
      <c r="F230" s="22"/>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row>
    <row r="231" spans="1:37" ht="15" customHeight="1" x14ac:dyDescent="0.4">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row>
    <row r="232" spans="1:37" ht="15" customHeight="1" x14ac:dyDescent="0.4">
      <c r="A232" s="10"/>
      <c r="B232" s="10"/>
      <c r="C232" s="9" t="s">
        <v>243</v>
      </c>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row>
    <row r="233" spans="1:37" ht="15" customHeight="1" x14ac:dyDescent="0.4">
      <c r="A233" s="10"/>
      <c r="B233" s="10"/>
      <c r="C233" s="10" t="s">
        <v>241</v>
      </c>
      <c r="D233" s="10"/>
      <c r="E233" s="10"/>
      <c r="F233" s="10"/>
      <c r="G233" s="10"/>
      <c r="H233" s="10"/>
      <c r="I233" s="10"/>
      <c r="J233" s="10"/>
      <c r="K233" s="10"/>
      <c r="L233" s="12"/>
      <c r="M233" s="10"/>
      <c r="N233" s="10"/>
      <c r="O233" s="12"/>
      <c r="P233" s="10"/>
      <c r="Q233" s="10" t="s">
        <v>242</v>
      </c>
      <c r="R233" s="10"/>
      <c r="S233" s="10"/>
      <c r="T233" s="10"/>
      <c r="U233" s="10"/>
      <c r="V233" s="10"/>
      <c r="W233" s="10"/>
      <c r="X233" s="10"/>
      <c r="Y233" s="10"/>
      <c r="Z233" s="12"/>
      <c r="AA233" s="10"/>
      <c r="AB233" s="10"/>
      <c r="AC233" s="10"/>
      <c r="AD233" s="10"/>
      <c r="AE233" s="10"/>
      <c r="AF233" s="10"/>
      <c r="AG233" s="10"/>
      <c r="AH233" s="10"/>
    </row>
    <row r="234" spans="1:37" ht="15" customHeight="1" x14ac:dyDescent="0.4">
      <c r="A234" s="10"/>
      <c r="B234" s="10"/>
      <c r="C234" s="10"/>
      <c r="D234" s="10"/>
      <c r="E234" s="10"/>
      <c r="F234" s="10"/>
      <c r="G234" s="10"/>
      <c r="H234" s="10"/>
      <c r="I234" s="10"/>
      <c r="J234" s="10"/>
      <c r="K234" s="10"/>
      <c r="L234" s="12"/>
      <c r="M234" s="10"/>
      <c r="N234" s="12" t="s">
        <v>612</v>
      </c>
      <c r="O234" s="12"/>
      <c r="P234" s="10"/>
      <c r="Q234" s="10"/>
      <c r="R234" s="10"/>
      <c r="S234" s="10"/>
      <c r="T234" s="10"/>
      <c r="U234" s="10"/>
      <c r="V234" s="10"/>
      <c r="W234" s="10"/>
      <c r="X234" s="10"/>
      <c r="Y234" s="10"/>
      <c r="Z234" s="12"/>
      <c r="AA234" s="10"/>
      <c r="AB234" s="12" t="s">
        <v>612</v>
      </c>
      <c r="AC234" s="10"/>
      <c r="AD234" s="10"/>
      <c r="AE234" s="10"/>
      <c r="AF234" s="10"/>
      <c r="AG234" s="10"/>
      <c r="AH234" s="10"/>
    </row>
    <row r="235" spans="1:37" ht="15" customHeight="1" x14ac:dyDescent="0.4">
      <c r="A235" s="10"/>
      <c r="B235" s="10"/>
      <c r="C235" s="195" t="s">
        <v>238</v>
      </c>
      <c r="D235" s="331"/>
      <c r="E235" s="331"/>
      <c r="F235" s="331"/>
      <c r="G235" s="195" t="s">
        <v>239</v>
      </c>
      <c r="H235" s="331"/>
      <c r="I235" s="331"/>
      <c r="J235" s="376"/>
      <c r="K235" s="195" t="s">
        <v>611</v>
      </c>
      <c r="L235" s="331"/>
      <c r="M235" s="331"/>
      <c r="N235" s="331"/>
      <c r="O235" s="36"/>
      <c r="P235" s="10"/>
      <c r="Q235" s="195" t="s">
        <v>238</v>
      </c>
      <c r="R235" s="331"/>
      <c r="S235" s="331"/>
      <c r="T235" s="331"/>
      <c r="U235" s="195" t="s">
        <v>239</v>
      </c>
      <c r="V235" s="331"/>
      <c r="W235" s="331"/>
      <c r="X235" s="376"/>
      <c r="Y235" s="195" t="s">
        <v>611</v>
      </c>
      <c r="Z235" s="331"/>
      <c r="AA235" s="331"/>
      <c r="AB235" s="331"/>
      <c r="AC235" s="10"/>
      <c r="AD235" s="10"/>
      <c r="AE235" s="10"/>
      <c r="AF235" s="10"/>
      <c r="AG235" s="10"/>
      <c r="AH235" s="27"/>
      <c r="AI235" s="1"/>
    </row>
    <row r="236" spans="1:37" ht="15" customHeight="1" x14ac:dyDescent="0.4">
      <c r="A236" s="10"/>
      <c r="B236" s="10"/>
      <c r="C236" s="360"/>
      <c r="D236" s="361"/>
      <c r="E236" s="361"/>
      <c r="F236" s="361"/>
      <c r="G236" s="360"/>
      <c r="H236" s="361"/>
      <c r="I236" s="361"/>
      <c r="J236" s="362"/>
      <c r="K236" s="363" t="str">
        <f>IF(C236=0,"",G236/C236)</f>
        <v/>
      </c>
      <c r="L236" s="364"/>
      <c r="M236" s="364"/>
      <c r="N236" s="364"/>
      <c r="O236" s="36"/>
      <c r="P236" s="10"/>
      <c r="Q236" s="360"/>
      <c r="R236" s="361"/>
      <c r="S236" s="361"/>
      <c r="T236" s="361"/>
      <c r="U236" s="360"/>
      <c r="V236" s="361"/>
      <c r="W236" s="361"/>
      <c r="X236" s="362"/>
      <c r="Y236" s="363" t="str">
        <f>IF(Q236=0,"",U236/Q236)</f>
        <v/>
      </c>
      <c r="Z236" s="364"/>
      <c r="AA236" s="364"/>
      <c r="AB236" s="364"/>
      <c r="AC236" s="10"/>
      <c r="AD236" s="10"/>
      <c r="AE236" s="10"/>
      <c r="AF236" s="10"/>
      <c r="AG236" s="10"/>
      <c r="AH236" s="27"/>
      <c r="AI236" s="136" t="str">
        <f>IF(OR(C236="",Q236=""),"←入学生徒数が未記入です。０の場合は「０」と記入してください。",IF(OR(G236="",U236=""),"←卒業生徒数が未記入です。",IF(OR(C236&lt;G236,Q236&lt;U236),"←卒業生徒数が入学生徒数より多いです。","")))</f>
        <v>←入学生徒数が未記入です。０の場合は「０」と記入してください。</v>
      </c>
    </row>
    <row r="237" spans="1:37" ht="15" customHeight="1" x14ac:dyDescent="0.4">
      <c r="A237" s="10"/>
      <c r="B237" s="10"/>
      <c r="C237" s="73" t="s">
        <v>1430</v>
      </c>
      <c r="D237" s="73"/>
      <c r="E237" s="73"/>
      <c r="F237" s="73"/>
      <c r="G237" s="73"/>
      <c r="H237" s="73"/>
      <c r="I237" s="73"/>
      <c r="J237" s="73"/>
      <c r="K237" s="10"/>
      <c r="L237" s="10"/>
      <c r="M237" s="10"/>
      <c r="N237" s="10"/>
      <c r="O237" s="10"/>
      <c r="P237" s="10"/>
      <c r="Q237" s="73" t="s">
        <v>1431</v>
      </c>
      <c r="R237" s="73"/>
      <c r="S237" s="73"/>
      <c r="T237" s="73"/>
      <c r="U237" s="73"/>
      <c r="V237" s="73"/>
      <c r="W237" s="73"/>
      <c r="X237" s="73"/>
      <c r="Y237" s="73"/>
      <c r="Z237" s="10"/>
      <c r="AA237" s="10"/>
      <c r="AB237" s="10"/>
      <c r="AC237" s="10"/>
      <c r="AD237" s="10"/>
      <c r="AE237" s="10"/>
      <c r="AF237" s="10"/>
      <c r="AG237" s="10"/>
      <c r="AH237" s="10"/>
      <c r="AI237" s="136" t="str">
        <f>IF(OR(C236="",Q236=""),"←入学生徒数が未記入です。０の場合は「０」と記入してください。",IF(OR(G236="",U236=""),"←卒業生徒数が未記入です。",IF(OR(C236&lt;G236,Q236&lt;U236),"←卒業生徒数が入学生徒数より多いです。","")))</f>
        <v>←入学生徒数が未記入です。０の場合は「０」と記入してください。</v>
      </c>
    </row>
    <row r="238" spans="1:37" ht="15" customHeight="1" x14ac:dyDescent="0.4">
      <c r="A238" s="10"/>
      <c r="B238" s="10"/>
      <c r="C238" s="73" t="s">
        <v>240</v>
      </c>
      <c r="D238" s="73"/>
      <c r="E238" s="73"/>
      <c r="F238" s="73"/>
      <c r="G238" s="73"/>
      <c r="H238" s="73"/>
      <c r="I238" s="73"/>
      <c r="J238" s="73"/>
      <c r="K238" s="10"/>
      <c r="L238" s="10"/>
      <c r="M238" s="10"/>
      <c r="N238" s="10"/>
      <c r="O238" s="10"/>
      <c r="P238" s="10"/>
      <c r="Q238" s="73" t="s">
        <v>240</v>
      </c>
      <c r="R238" s="73"/>
      <c r="S238" s="73"/>
      <c r="T238" s="73"/>
      <c r="U238" s="73"/>
      <c r="V238" s="73"/>
      <c r="W238" s="73"/>
      <c r="X238" s="73"/>
      <c r="Y238" s="73"/>
      <c r="Z238" s="10"/>
      <c r="AA238" s="10"/>
      <c r="AB238" s="10"/>
      <c r="AC238" s="10"/>
      <c r="AD238" s="10"/>
      <c r="AE238" s="10"/>
      <c r="AF238" s="10"/>
      <c r="AG238" s="10"/>
      <c r="AH238" s="10"/>
    </row>
    <row r="239" spans="1:37" ht="15" customHeight="1" x14ac:dyDescent="0.4">
      <c r="A239" s="10"/>
      <c r="B239" s="10"/>
      <c r="C239" s="10"/>
      <c r="D239" s="10"/>
      <c r="E239" s="10"/>
      <c r="F239" s="10"/>
      <c r="G239" s="10"/>
      <c r="H239" s="10"/>
      <c r="I239" s="10"/>
      <c r="J239" s="10"/>
      <c r="K239" s="10"/>
      <c r="L239" s="10"/>
      <c r="M239" s="10"/>
      <c r="N239" s="10"/>
      <c r="O239" s="10"/>
      <c r="P239" s="10"/>
      <c r="Q239" s="73"/>
      <c r="R239" s="73"/>
      <c r="S239" s="73"/>
      <c r="T239" s="73"/>
      <c r="U239" s="73"/>
      <c r="V239" s="73"/>
      <c r="W239" s="73"/>
      <c r="X239" s="73"/>
      <c r="Y239" s="73"/>
      <c r="Z239" s="10"/>
      <c r="AA239" s="10"/>
      <c r="AB239" s="10"/>
      <c r="AC239" s="10"/>
      <c r="AD239" s="10"/>
      <c r="AE239" s="10"/>
      <c r="AF239" s="10"/>
      <c r="AG239" s="10"/>
      <c r="AH239" s="10"/>
    </row>
    <row r="240" spans="1:37" ht="15" customHeight="1" x14ac:dyDescent="0.4">
      <c r="A240" s="10"/>
      <c r="B240" s="10"/>
      <c r="C240" s="9" t="s">
        <v>1432</v>
      </c>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row>
    <row r="241" spans="1:35" ht="15" customHeight="1" x14ac:dyDescent="0.4">
      <c r="A241" s="10"/>
      <c r="B241" s="10"/>
      <c r="C241" s="10"/>
      <c r="D241" s="10"/>
      <c r="E241" s="10"/>
      <c r="F241" s="10"/>
      <c r="G241" s="10"/>
      <c r="H241" s="10"/>
      <c r="I241" s="10"/>
      <c r="J241" s="10"/>
      <c r="K241" s="10"/>
      <c r="L241" s="10"/>
      <c r="M241" s="10"/>
      <c r="N241" s="10"/>
      <c r="O241" s="12" t="s">
        <v>52</v>
      </c>
      <c r="P241" s="10"/>
      <c r="Q241" s="10"/>
      <c r="R241" s="10"/>
      <c r="S241" s="10"/>
      <c r="T241" s="10"/>
      <c r="U241" s="10"/>
      <c r="V241" s="10"/>
      <c r="W241" s="10"/>
      <c r="X241" s="10"/>
      <c r="Y241" s="10"/>
      <c r="Z241" s="10"/>
      <c r="AA241" s="12"/>
      <c r="AB241" s="10"/>
      <c r="AC241" s="10"/>
      <c r="AD241" s="10"/>
      <c r="AE241" s="10"/>
      <c r="AF241" s="10"/>
      <c r="AG241" s="10"/>
      <c r="AH241" s="10"/>
    </row>
    <row r="242" spans="1:35" ht="15" customHeight="1" x14ac:dyDescent="0.4">
      <c r="A242" s="10"/>
      <c r="B242" s="10"/>
      <c r="C242" s="358"/>
      <c r="D242" s="359"/>
      <c r="E242" s="359"/>
      <c r="F242" s="359"/>
      <c r="G242" s="359"/>
      <c r="H242" s="359"/>
      <c r="I242" s="359"/>
      <c r="J242" s="319"/>
      <c r="K242" s="319"/>
      <c r="L242" s="195" t="s">
        <v>58</v>
      </c>
      <c r="M242" s="195"/>
      <c r="N242" s="195"/>
      <c r="O242" s="173"/>
      <c r="P242" s="37"/>
      <c r="Q242" s="38"/>
      <c r="R242" s="38"/>
      <c r="S242" s="38"/>
      <c r="T242" s="10"/>
      <c r="U242" s="10"/>
      <c r="V242" s="10"/>
      <c r="W242" s="10"/>
      <c r="X242" s="10"/>
      <c r="Y242" s="10"/>
      <c r="Z242" s="10"/>
      <c r="AA242" s="10"/>
      <c r="AB242" s="10"/>
      <c r="AC242" s="10"/>
      <c r="AD242" s="10"/>
      <c r="AE242" s="10"/>
      <c r="AF242" s="10"/>
      <c r="AG242" s="10"/>
      <c r="AH242" s="10"/>
    </row>
    <row r="243" spans="1:35" ht="15" customHeight="1" x14ac:dyDescent="0.4">
      <c r="A243" s="10"/>
      <c r="B243" s="10"/>
      <c r="C243" s="357" t="s">
        <v>42</v>
      </c>
      <c r="D243" s="357"/>
      <c r="E243" s="179" t="s">
        <v>50</v>
      </c>
      <c r="F243" s="179"/>
      <c r="G243" s="179"/>
      <c r="H243" s="179"/>
      <c r="I243" s="179"/>
      <c r="J243" s="326"/>
      <c r="K243" s="326"/>
      <c r="L243" s="354"/>
      <c r="M243" s="354"/>
      <c r="N243" s="354"/>
      <c r="O243" s="193"/>
      <c r="P243" s="39"/>
      <c r="Q243" s="40"/>
      <c r="R243" s="40"/>
      <c r="S243" s="41"/>
      <c r="T243" s="10"/>
      <c r="U243" s="10"/>
      <c r="V243" s="10"/>
      <c r="W243" s="10"/>
      <c r="X243" s="10"/>
      <c r="Y243" s="10"/>
      <c r="Z243" s="10"/>
      <c r="AA243" s="10"/>
      <c r="AB243" s="10"/>
      <c r="AC243" s="10"/>
      <c r="AD243" s="10"/>
      <c r="AE243" s="10"/>
      <c r="AF243" s="10"/>
      <c r="AG243" s="10"/>
      <c r="AH243" s="10"/>
      <c r="AI243" s="136" t="str">
        <f>IF(L257=0,"←卒業生の進路先が未記入です。卒業生がいない場合は未記入で構いません。","")</f>
        <v>←卒業生の進路先が未記入です。卒業生がいない場合は未記入で構いません。</v>
      </c>
    </row>
    <row r="244" spans="1:35" ht="15" customHeight="1" x14ac:dyDescent="0.4">
      <c r="A244" s="10"/>
      <c r="B244" s="10"/>
      <c r="C244" s="357"/>
      <c r="D244" s="357"/>
      <c r="E244" s="179" t="s">
        <v>51</v>
      </c>
      <c r="F244" s="179"/>
      <c r="G244" s="179"/>
      <c r="H244" s="179"/>
      <c r="I244" s="179"/>
      <c r="J244" s="326"/>
      <c r="K244" s="326"/>
      <c r="L244" s="354"/>
      <c r="M244" s="354"/>
      <c r="N244" s="354"/>
      <c r="O244" s="193"/>
      <c r="P244" s="39"/>
      <c r="Q244" s="40"/>
      <c r="R244" s="40"/>
      <c r="S244" s="41"/>
      <c r="T244" s="10"/>
      <c r="U244" s="10"/>
      <c r="V244" s="10"/>
      <c r="W244" s="10"/>
      <c r="X244" s="10"/>
      <c r="Y244" s="10"/>
      <c r="Z244" s="10"/>
      <c r="AA244" s="10"/>
      <c r="AB244" s="10"/>
      <c r="AC244" s="10"/>
      <c r="AD244" s="10"/>
      <c r="AE244" s="10"/>
      <c r="AF244" s="10"/>
      <c r="AG244" s="10"/>
      <c r="AH244" s="10"/>
    </row>
    <row r="245" spans="1:35" ht="15" customHeight="1" x14ac:dyDescent="0.4">
      <c r="A245" s="10"/>
      <c r="B245" s="10"/>
      <c r="C245" s="357"/>
      <c r="D245" s="357"/>
      <c r="E245" s="179" t="s">
        <v>10</v>
      </c>
      <c r="F245" s="179"/>
      <c r="G245" s="179"/>
      <c r="H245" s="179"/>
      <c r="I245" s="179"/>
      <c r="J245" s="326"/>
      <c r="K245" s="326"/>
      <c r="L245" s="354"/>
      <c r="M245" s="354"/>
      <c r="N245" s="354"/>
      <c r="O245" s="193"/>
      <c r="P245" s="39"/>
      <c r="Q245" s="40"/>
      <c r="R245" s="40"/>
      <c r="S245" s="41"/>
      <c r="T245" s="10"/>
      <c r="U245" s="10"/>
      <c r="V245" s="10"/>
      <c r="W245" s="10"/>
      <c r="X245" s="10"/>
      <c r="Y245" s="10"/>
      <c r="Z245" s="10"/>
      <c r="AA245" s="10"/>
      <c r="AB245" s="10"/>
      <c r="AC245" s="10"/>
      <c r="AD245" s="10"/>
      <c r="AE245" s="10"/>
      <c r="AF245" s="10"/>
      <c r="AG245" s="10"/>
      <c r="AH245" s="10"/>
    </row>
    <row r="246" spans="1:35" ht="15" customHeight="1" x14ac:dyDescent="0.4">
      <c r="A246" s="10"/>
      <c r="B246" s="10"/>
      <c r="C246" s="179" t="s">
        <v>43</v>
      </c>
      <c r="D246" s="179"/>
      <c r="E246" s="179"/>
      <c r="F246" s="179"/>
      <c r="G246" s="179"/>
      <c r="H246" s="179"/>
      <c r="I246" s="179"/>
      <c r="J246" s="326"/>
      <c r="K246" s="326"/>
      <c r="L246" s="354"/>
      <c r="M246" s="354"/>
      <c r="N246" s="354"/>
      <c r="O246" s="193"/>
      <c r="P246" s="39"/>
      <c r="Q246" s="40"/>
      <c r="R246" s="40"/>
      <c r="S246" s="41"/>
      <c r="T246" s="10"/>
      <c r="U246" s="10"/>
      <c r="V246" s="10"/>
      <c r="W246" s="10"/>
      <c r="X246" s="10"/>
      <c r="Y246" s="10"/>
      <c r="Z246" s="10"/>
      <c r="AA246" s="10"/>
      <c r="AB246" s="10"/>
      <c r="AC246" s="10"/>
      <c r="AD246" s="10"/>
      <c r="AE246" s="10"/>
      <c r="AF246" s="10"/>
      <c r="AG246" s="10"/>
      <c r="AH246" s="10"/>
    </row>
    <row r="247" spans="1:35" ht="15" customHeight="1" x14ac:dyDescent="0.4">
      <c r="A247" s="10"/>
      <c r="B247" s="10"/>
      <c r="C247" s="179" t="s">
        <v>44</v>
      </c>
      <c r="D247" s="179"/>
      <c r="E247" s="179"/>
      <c r="F247" s="179"/>
      <c r="G247" s="179"/>
      <c r="H247" s="179"/>
      <c r="I247" s="179"/>
      <c r="J247" s="326"/>
      <c r="K247" s="326"/>
      <c r="L247" s="354"/>
      <c r="M247" s="354"/>
      <c r="N247" s="354"/>
      <c r="O247" s="193"/>
      <c r="P247" s="39"/>
      <c r="Q247" s="40"/>
      <c r="R247" s="40"/>
      <c r="S247" s="41"/>
      <c r="T247" s="10"/>
      <c r="U247" s="10"/>
      <c r="V247" s="10"/>
      <c r="W247" s="10"/>
      <c r="X247" s="10"/>
      <c r="Y247" s="10"/>
      <c r="Z247" s="10"/>
      <c r="AA247" s="10"/>
      <c r="AB247" s="10"/>
      <c r="AC247" s="10"/>
      <c r="AD247" s="10"/>
      <c r="AE247" s="10"/>
      <c r="AF247" s="10"/>
      <c r="AG247" s="10"/>
      <c r="AH247" s="10"/>
    </row>
    <row r="248" spans="1:35" ht="15" customHeight="1" x14ac:dyDescent="0.4">
      <c r="A248" s="10"/>
      <c r="B248" s="10"/>
      <c r="C248" s="179" t="s">
        <v>55</v>
      </c>
      <c r="D248" s="179"/>
      <c r="E248" s="179"/>
      <c r="F248" s="179"/>
      <c r="G248" s="179"/>
      <c r="H248" s="179"/>
      <c r="I248" s="179"/>
      <c r="J248" s="326"/>
      <c r="K248" s="326"/>
      <c r="L248" s="354"/>
      <c r="M248" s="328"/>
      <c r="N248" s="328"/>
      <c r="O248" s="356"/>
      <c r="P248" s="39"/>
      <c r="Q248" s="40"/>
      <c r="R248" s="40"/>
      <c r="S248" s="41"/>
      <c r="T248" s="10"/>
      <c r="U248" s="10"/>
      <c r="V248" s="10"/>
      <c r="W248" s="10"/>
      <c r="X248" s="10"/>
      <c r="Y248" s="10"/>
      <c r="Z248" s="10"/>
      <c r="AA248" s="10"/>
      <c r="AB248" s="10"/>
      <c r="AC248" s="10"/>
      <c r="AD248" s="10"/>
      <c r="AE248" s="10"/>
      <c r="AF248" s="10"/>
      <c r="AG248" s="10"/>
      <c r="AH248" s="10"/>
    </row>
    <row r="249" spans="1:35" ht="15" customHeight="1" x14ac:dyDescent="0.4">
      <c r="A249" s="10"/>
      <c r="B249" s="10"/>
      <c r="C249" s="179" t="s">
        <v>56</v>
      </c>
      <c r="D249" s="179"/>
      <c r="E249" s="179"/>
      <c r="F249" s="179"/>
      <c r="G249" s="179"/>
      <c r="H249" s="179"/>
      <c r="I249" s="179"/>
      <c r="J249" s="326"/>
      <c r="K249" s="326"/>
      <c r="L249" s="354"/>
      <c r="M249" s="328"/>
      <c r="N249" s="328"/>
      <c r="O249" s="356"/>
      <c r="P249" s="39"/>
      <c r="Q249" s="40"/>
      <c r="R249" s="40"/>
      <c r="S249" s="27"/>
      <c r="T249" s="10"/>
      <c r="U249" s="10"/>
      <c r="V249" s="10"/>
      <c r="W249" s="10"/>
      <c r="X249" s="10"/>
      <c r="Y249" s="10"/>
      <c r="Z249" s="10"/>
      <c r="AA249" s="10"/>
      <c r="AB249" s="10"/>
      <c r="AC249" s="10"/>
      <c r="AD249" s="10"/>
      <c r="AE249" s="10"/>
      <c r="AF249" s="10"/>
      <c r="AG249" s="10"/>
      <c r="AH249" s="10"/>
    </row>
    <row r="250" spans="1:35" ht="15" customHeight="1" x14ac:dyDescent="0.4">
      <c r="A250" s="10"/>
      <c r="B250" s="10"/>
      <c r="C250" s="357" t="s">
        <v>45</v>
      </c>
      <c r="D250" s="357"/>
      <c r="E250" s="179" t="s">
        <v>46</v>
      </c>
      <c r="F250" s="179"/>
      <c r="G250" s="179"/>
      <c r="H250" s="179"/>
      <c r="I250" s="179"/>
      <c r="J250" s="326"/>
      <c r="K250" s="326"/>
      <c r="L250" s="354"/>
      <c r="M250" s="354"/>
      <c r="N250" s="354"/>
      <c r="O250" s="193"/>
      <c r="P250" s="39"/>
      <c r="Q250" s="40"/>
      <c r="R250" s="40"/>
      <c r="S250" s="42"/>
      <c r="T250" s="10"/>
      <c r="U250" s="10"/>
      <c r="V250" s="10"/>
      <c r="W250" s="10"/>
      <c r="X250" s="10"/>
      <c r="Y250" s="10"/>
      <c r="Z250" s="10"/>
      <c r="AA250" s="10"/>
      <c r="AB250" s="10"/>
      <c r="AC250" s="10"/>
      <c r="AD250" s="10"/>
      <c r="AE250" s="10"/>
      <c r="AF250" s="10"/>
      <c r="AG250" s="10"/>
      <c r="AH250" s="10"/>
    </row>
    <row r="251" spans="1:35" ht="15" customHeight="1" x14ac:dyDescent="0.4">
      <c r="A251" s="10"/>
      <c r="B251" s="10"/>
      <c r="C251" s="357"/>
      <c r="D251" s="357"/>
      <c r="E251" s="179" t="s">
        <v>47</v>
      </c>
      <c r="F251" s="179"/>
      <c r="G251" s="179"/>
      <c r="H251" s="179"/>
      <c r="I251" s="179"/>
      <c r="J251" s="326"/>
      <c r="K251" s="326"/>
      <c r="L251" s="354"/>
      <c r="M251" s="354"/>
      <c r="N251" s="354"/>
      <c r="O251" s="193"/>
      <c r="P251" s="39"/>
      <c r="Q251" s="40"/>
      <c r="R251" s="40"/>
      <c r="S251" s="42"/>
      <c r="T251" s="19"/>
      <c r="U251" s="10"/>
      <c r="V251" s="10"/>
      <c r="W251" s="10"/>
      <c r="X251" s="10"/>
      <c r="Y251" s="10"/>
      <c r="Z251" s="10"/>
      <c r="AA251" s="10"/>
      <c r="AB251" s="10"/>
      <c r="AC251" s="10"/>
      <c r="AD251" s="10"/>
      <c r="AE251" s="10"/>
      <c r="AF251" s="10"/>
      <c r="AG251" s="10"/>
      <c r="AH251" s="10"/>
    </row>
    <row r="252" spans="1:35" s="5" customFormat="1" ht="15" customHeight="1" x14ac:dyDescent="0.4">
      <c r="A252" s="10"/>
      <c r="B252" s="10"/>
      <c r="C252" s="357"/>
      <c r="D252" s="357"/>
      <c r="E252" s="179" t="s">
        <v>48</v>
      </c>
      <c r="F252" s="179"/>
      <c r="G252" s="179"/>
      <c r="H252" s="179"/>
      <c r="I252" s="179"/>
      <c r="J252" s="326"/>
      <c r="K252" s="326"/>
      <c r="L252" s="354"/>
      <c r="M252" s="354"/>
      <c r="N252" s="354"/>
      <c r="O252" s="193"/>
      <c r="P252" s="39"/>
      <c r="Q252" s="40"/>
      <c r="R252" s="40"/>
      <c r="S252" s="41"/>
      <c r="T252" s="10"/>
      <c r="U252" s="10"/>
      <c r="V252" s="10"/>
      <c r="W252" s="10"/>
      <c r="X252" s="10"/>
      <c r="Y252" s="10"/>
      <c r="Z252" s="10"/>
      <c r="AA252" s="10"/>
      <c r="AB252" s="10"/>
      <c r="AC252" s="10"/>
      <c r="AD252" s="10"/>
      <c r="AE252" s="10"/>
      <c r="AF252" s="10"/>
      <c r="AG252" s="10"/>
      <c r="AH252" s="10"/>
      <c r="AI252" s="136"/>
    </row>
    <row r="253" spans="1:35" s="5" customFormat="1" ht="15" customHeight="1" x14ac:dyDescent="0.4">
      <c r="A253" s="10"/>
      <c r="B253" s="10"/>
      <c r="C253" s="351" t="s">
        <v>49</v>
      </c>
      <c r="D253" s="352"/>
      <c r="E253" s="179" t="s">
        <v>100</v>
      </c>
      <c r="F253" s="179"/>
      <c r="G253" s="179"/>
      <c r="H253" s="179"/>
      <c r="I253" s="179"/>
      <c r="J253" s="326"/>
      <c r="K253" s="326"/>
      <c r="L253" s="354"/>
      <c r="M253" s="354"/>
      <c r="N253" s="354"/>
      <c r="O253" s="193"/>
      <c r="P253" s="39"/>
      <c r="Q253" s="40"/>
      <c r="R253" s="40"/>
      <c r="S253" s="41"/>
      <c r="T253" s="10"/>
      <c r="U253" s="10"/>
      <c r="V253" s="10"/>
      <c r="W253" s="10"/>
      <c r="X253" s="10"/>
      <c r="Y253" s="10"/>
      <c r="Z253" s="10"/>
      <c r="AA253" s="10"/>
      <c r="AB253" s="10"/>
      <c r="AC253" s="10"/>
      <c r="AD253" s="10"/>
      <c r="AE253" s="10"/>
      <c r="AF253" s="10"/>
      <c r="AG253" s="10"/>
      <c r="AH253" s="10"/>
      <c r="AI253" s="136"/>
    </row>
    <row r="254" spans="1:35" s="5" customFormat="1" ht="15" customHeight="1" x14ac:dyDescent="0.4">
      <c r="A254" s="10"/>
      <c r="B254" s="10"/>
      <c r="C254" s="353"/>
      <c r="D254" s="352"/>
      <c r="E254" s="355" t="s">
        <v>113</v>
      </c>
      <c r="F254" s="355"/>
      <c r="G254" s="355"/>
      <c r="H254" s="355"/>
      <c r="I254" s="355"/>
      <c r="J254" s="330"/>
      <c r="K254" s="330"/>
      <c r="L254" s="354"/>
      <c r="M254" s="354"/>
      <c r="N254" s="354"/>
      <c r="O254" s="193"/>
      <c r="P254" s="39"/>
      <c r="Q254" s="43"/>
      <c r="R254" s="43"/>
      <c r="S254" s="41"/>
      <c r="T254" s="10"/>
      <c r="U254" s="10"/>
      <c r="V254" s="10"/>
      <c r="W254" s="10"/>
      <c r="X254" s="10"/>
      <c r="Y254" s="10"/>
      <c r="Z254" s="10"/>
      <c r="AA254" s="10"/>
      <c r="AB254" s="10"/>
      <c r="AC254" s="10"/>
      <c r="AD254" s="10"/>
      <c r="AE254" s="10"/>
      <c r="AF254" s="10"/>
      <c r="AG254" s="10"/>
      <c r="AH254" s="10"/>
      <c r="AI254" s="136"/>
    </row>
    <row r="255" spans="1:35" s="5" customFormat="1" ht="15" customHeight="1" x14ac:dyDescent="0.4">
      <c r="A255" s="10"/>
      <c r="B255" s="10"/>
      <c r="C255" s="353"/>
      <c r="D255" s="352"/>
      <c r="E255" s="179" t="s">
        <v>99</v>
      </c>
      <c r="F255" s="179"/>
      <c r="G255" s="179"/>
      <c r="H255" s="179"/>
      <c r="I255" s="179"/>
      <c r="J255" s="326"/>
      <c r="K255" s="326"/>
      <c r="L255" s="354"/>
      <c r="M255" s="354"/>
      <c r="N255" s="354"/>
      <c r="O255" s="193"/>
      <c r="P255" s="39"/>
      <c r="Q255" s="40"/>
      <c r="R255" s="40"/>
      <c r="S255" s="41"/>
      <c r="T255" s="10"/>
      <c r="U255" s="10"/>
      <c r="V255" s="10"/>
      <c r="W255" s="10"/>
      <c r="X255" s="10"/>
      <c r="Y255" s="10"/>
      <c r="Z255" s="10"/>
      <c r="AA255" s="10"/>
      <c r="AB255" s="10"/>
      <c r="AC255" s="10"/>
      <c r="AD255" s="10"/>
      <c r="AE255" s="10"/>
      <c r="AF255" s="10"/>
      <c r="AG255" s="10"/>
      <c r="AH255" s="10"/>
      <c r="AI255" s="136"/>
    </row>
    <row r="256" spans="1:35" s="5" customFormat="1" ht="15" customHeight="1" x14ac:dyDescent="0.4">
      <c r="A256" s="10"/>
      <c r="B256" s="10"/>
      <c r="C256" s="353"/>
      <c r="D256" s="352"/>
      <c r="E256" s="179" t="s">
        <v>285</v>
      </c>
      <c r="F256" s="179"/>
      <c r="G256" s="179"/>
      <c r="H256" s="179"/>
      <c r="I256" s="179"/>
      <c r="J256" s="326"/>
      <c r="K256" s="326"/>
      <c r="L256" s="354"/>
      <c r="M256" s="354"/>
      <c r="N256" s="354"/>
      <c r="O256" s="193"/>
      <c r="P256" s="39"/>
      <c r="Q256" s="40"/>
      <c r="R256" s="40"/>
      <c r="S256" s="41"/>
      <c r="T256" s="10"/>
      <c r="U256" s="10"/>
      <c r="V256" s="10"/>
      <c r="W256" s="10"/>
      <c r="X256" s="10"/>
      <c r="Y256" s="10"/>
      <c r="Z256" s="10"/>
      <c r="AA256" s="10"/>
      <c r="AB256" s="10"/>
      <c r="AC256" s="10"/>
      <c r="AD256" s="10"/>
      <c r="AE256" s="10"/>
      <c r="AF256" s="10"/>
      <c r="AG256" s="10"/>
      <c r="AH256" s="10"/>
      <c r="AI256" s="136"/>
    </row>
    <row r="257" spans="1:35" s="5" customFormat="1" ht="15" customHeight="1" x14ac:dyDescent="0.4">
      <c r="A257" s="10"/>
      <c r="B257" s="10"/>
      <c r="C257" s="195" t="s">
        <v>6</v>
      </c>
      <c r="D257" s="195"/>
      <c r="E257" s="195"/>
      <c r="F257" s="195"/>
      <c r="G257" s="195"/>
      <c r="H257" s="195"/>
      <c r="I257" s="195"/>
      <c r="J257" s="331"/>
      <c r="K257" s="331"/>
      <c r="L257" s="349">
        <f>SUM(L243:O256)</f>
        <v>0</v>
      </c>
      <c r="M257" s="349"/>
      <c r="N257" s="349"/>
      <c r="O257" s="350"/>
      <c r="P257" s="39"/>
      <c r="Q257" s="40"/>
      <c r="R257" s="40"/>
      <c r="S257" s="41"/>
      <c r="T257" s="10"/>
      <c r="U257" s="10"/>
      <c r="V257" s="10"/>
      <c r="W257" s="10"/>
      <c r="X257" s="10"/>
      <c r="Y257" s="10"/>
      <c r="Z257" s="10"/>
      <c r="AA257" s="10"/>
      <c r="AB257" s="10"/>
      <c r="AC257" s="10"/>
      <c r="AD257" s="10"/>
      <c r="AE257" s="10"/>
      <c r="AF257" s="10"/>
      <c r="AG257" s="10"/>
      <c r="AH257" s="10"/>
      <c r="AI257" s="136"/>
    </row>
    <row r="258" spans="1:35" s="5" customFormat="1" ht="15" customHeight="1" x14ac:dyDescent="0.4">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36"/>
    </row>
    <row r="259" spans="1:35" s="5" customFormat="1" ht="15" customHeight="1" x14ac:dyDescent="0.4">
      <c r="A259" s="20"/>
      <c r="B259" s="33" t="s">
        <v>75</v>
      </c>
      <c r="C259" s="20"/>
      <c r="D259" s="22"/>
      <c r="E259" s="22"/>
      <c r="F259" s="22"/>
      <c r="G259" s="22"/>
      <c r="H259" s="22"/>
      <c r="I259" s="22"/>
      <c r="J259" s="22"/>
      <c r="K259" s="22"/>
      <c r="L259" s="22"/>
      <c r="M259" s="22"/>
      <c r="N259" s="22"/>
      <c r="O259" s="20"/>
      <c r="P259" s="20"/>
      <c r="Q259" s="20"/>
      <c r="R259" s="20"/>
      <c r="S259" s="20"/>
      <c r="T259" s="20"/>
      <c r="U259" s="20"/>
      <c r="V259" s="20"/>
      <c r="W259" s="20"/>
      <c r="X259" s="20"/>
      <c r="Y259" s="20"/>
      <c r="Z259" s="20"/>
      <c r="AA259" s="20"/>
      <c r="AB259" s="20"/>
      <c r="AC259" s="20"/>
      <c r="AD259" s="20"/>
      <c r="AE259" s="20"/>
      <c r="AF259" s="20"/>
      <c r="AG259" s="20"/>
      <c r="AH259" s="20"/>
      <c r="AI259" s="136"/>
    </row>
    <row r="260" spans="1:35" s="5" customFormat="1" ht="15" customHeight="1" x14ac:dyDescent="0.4">
      <c r="A260" s="20"/>
      <c r="B260" s="20"/>
      <c r="C260" s="9" t="s">
        <v>1434</v>
      </c>
      <c r="D260" s="20"/>
      <c r="E260" s="20"/>
      <c r="F260" s="20"/>
      <c r="G260" s="20"/>
      <c r="H260" s="20"/>
      <c r="I260" s="20"/>
      <c r="J260" s="20"/>
      <c r="K260" s="20"/>
      <c r="L260" s="20"/>
      <c r="M260" s="20"/>
      <c r="N260" s="20"/>
      <c r="O260" s="20"/>
      <c r="P260" s="20"/>
      <c r="Q260" s="20"/>
      <c r="R260" s="20"/>
      <c r="S260" s="20"/>
      <c r="T260" s="20"/>
      <c r="U260" s="20"/>
      <c r="V260" s="20"/>
      <c r="W260" s="20"/>
      <c r="X260" s="20"/>
      <c r="Y260" s="20"/>
      <c r="Z260" s="25"/>
      <c r="AA260" s="20"/>
      <c r="AB260" s="25"/>
      <c r="AC260" s="20"/>
      <c r="AD260" s="20"/>
      <c r="AE260" s="20"/>
      <c r="AF260" s="20"/>
      <c r="AG260" s="20"/>
      <c r="AH260" s="20"/>
      <c r="AI260" s="136"/>
    </row>
    <row r="261" spans="1:35" s="5" customFormat="1" ht="15" customHeight="1" x14ac:dyDescent="0.4">
      <c r="A261" s="20"/>
      <c r="B261" s="20"/>
      <c r="C261" s="10"/>
      <c r="D261" s="20"/>
      <c r="E261" s="20"/>
      <c r="F261" s="20"/>
      <c r="G261" s="20"/>
      <c r="H261" s="20"/>
      <c r="I261" s="20"/>
      <c r="J261" s="20"/>
      <c r="K261" s="20"/>
      <c r="L261" s="20"/>
      <c r="M261" s="20"/>
      <c r="N261" s="20"/>
      <c r="O261" s="20"/>
      <c r="P261" s="20"/>
      <c r="Q261" s="20"/>
      <c r="R261" s="20"/>
      <c r="S261" s="20"/>
      <c r="T261" s="20"/>
      <c r="U261" s="20"/>
      <c r="V261" s="20"/>
      <c r="W261" s="20"/>
      <c r="X261" s="20"/>
      <c r="Y261" s="20"/>
      <c r="Z261" s="25" t="s">
        <v>52</v>
      </c>
      <c r="AA261" s="20"/>
      <c r="AB261" s="25"/>
      <c r="AC261" s="20"/>
      <c r="AD261" s="20"/>
      <c r="AE261" s="20"/>
      <c r="AF261" s="20"/>
      <c r="AG261" s="20"/>
      <c r="AH261" s="20"/>
      <c r="AI261" s="136"/>
    </row>
    <row r="262" spans="1:35" s="5" customFormat="1" ht="15" customHeight="1" x14ac:dyDescent="0.4">
      <c r="A262" s="20"/>
      <c r="B262" s="20"/>
      <c r="C262" s="20"/>
      <c r="D262" s="20"/>
      <c r="E262" s="20"/>
      <c r="F262" s="282" t="s">
        <v>70</v>
      </c>
      <c r="G262" s="283"/>
      <c r="H262" s="283"/>
      <c r="I262" s="283"/>
      <c r="J262" s="283"/>
      <c r="K262" s="283"/>
      <c r="L262" s="283"/>
      <c r="M262" s="283"/>
      <c r="N262" s="283"/>
      <c r="O262" s="283"/>
      <c r="P262" s="283"/>
      <c r="Q262" s="283"/>
      <c r="R262" s="283"/>
      <c r="S262" s="283"/>
      <c r="T262" s="283"/>
      <c r="U262" s="283"/>
      <c r="V262" s="283"/>
      <c r="W262" s="283"/>
      <c r="X262" s="283"/>
      <c r="Y262" s="283"/>
      <c r="Z262" s="284"/>
      <c r="AA262" s="20"/>
      <c r="AB262" s="20"/>
      <c r="AC262" s="20"/>
      <c r="AD262" s="20"/>
      <c r="AE262" s="20"/>
      <c r="AF262" s="20"/>
      <c r="AG262" s="20"/>
      <c r="AH262" s="20"/>
      <c r="AI262" s="136"/>
    </row>
    <row r="263" spans="1:35" s="5" customFormat="1" ht="15" customHeight="1" x14ac:dyDescent="0.4">
      <c r="A263" s="20"/>
      <c r="B263" s="20"/>
      <c r="C263" s="195" t="s">
        <v>263</v>
      </c>
      <c r="D263" s="195"/>
      <c r="E263" s="195"/>
      <c r="F263" s="332" t="s">
        <v>69</v>
      </c>
      <c r="G263" s="333"/>
      <c r="H263" s="334"/>
      <c r="I263" s="338" t="s">
        <v>71</v>
      </c>
      <c r="J263" s="333"/>
      <c r="K263" s="334"/>
      <c r="L263" s="338" t="s">
        <v>72</v>
      </c>
      <c r="M263" s="333"/>
      <c r="N263" s="334"/>
      <c r="O263" s="338" t="s">
        <v>73</v>
      </c>
      <c r="P263" s="333"/>
      <c r="Q263" s="334"/>
      <c r="R263" s="338" t="s">
        <v>101</v>
      </c>
      <c r="S263" s="333"/>
      <c r="T263" s="334"/>
      <c r="U263" s="338" t="s">
        <v>74</v>
      </c>
      <c r="V263" s="333"/>
      <c r="W263" s="334"/>
      <c r="X263" s="339" t="s">
        <v>6</v>
      </c>
      <c r="Y263" s="340"/>
      <c r="Z263" s="341"/>
      <c r="AA263" s="20"/>
      <c r="AB263" s="20"/>
      <c r="AC263" s="20"/>
      <c r="AD263" s="20"/>
      <c r="AE263" s="20"/>
      <c r="AF263" s="20"/>
      <c r="AG263" s="20"/>
      <c r="AH263" s="20"/>
      <c r="AI263" s="136"/>
    </row>
    <row r="264" spans="1:35" s="5" customFormat="1" ht="15" customHeight="1" x14ac:dyDescent="0.4">
      <c r="A264" s="20"/>
      <c r="B264" s="20"/>
      <c r="C264" s="195"/>
      <c r="D264" s="195"/>
      <c r="E264" s="195"/>
      <c r="F264" s="335"/>
      <c r="G264" s="336"/>
      <c r="H264" s="337"/>
      <c r="I264" s="336"/>
      <c r="J264" s="336"/>
      <c r="K264" s="337"/>
      <c r="L264" s="336"/>
      <c r="M264" s="336"/>
      <c r="N264" s="337"/>
      <c r="O264" s="336"/>
      <c r="P264" s="336"/>
      <c r="Q264" s="337"/>
      <c r="R264" s="336"/>
      <c r="S264" s="336"/>
      <c r="T264" s="337"/>
      <c r="U264" s="336"/>
      <c r="V264" s="336"/>
      <c r="W264" s="337"/>
      <c r="X264" s="342"/>
      <c r="Y264" s="343"/>
      <c r="Z264" s="344"/>
      <c r="AA264" s="20"/>
      <c r="AB264" s="20"/>
      <c r="AC264" s="20"/>
      <c r="AD264" s="20"/>
      <c r="AE264" s="20"/>
      <c r="AF264" s="20"/>
      <c r="AG264" s="20"/>
      <c r="AH264" s="20"/>
      <c r="AI264" s="136"/>
    </row>
    <row r="265" spans="1:35" s="5" customFormat="1" ht="15" customHeight="1" x14ac:dyDescent="0.4">
      <c r="A265" s="20"/>
      <c r="B265" s="20"/>
      <c r="C265" s="345" t="s">
        <v>58</v>
      </c>
      <c r="D265" s="345"/>
      <c r="E265" s="345"/>
      <c r="F265" s="322"/>
      <c r="G265" s="322"/>
      <c r="H265" s="322"/>
      <c r="I265" s="322"/>
      <c r="J265" s="322"/>
      <c r="K265" s="322"/>
      <c r="L265" s="322"/>
      <c r="M265" s="322"/>
      <c r="N265" s="322"/>
      <c r="O265" s="322"/>
      <c r="P265" s="322"/>
      <c r="Q265" s="322"/>
      <c r="R265" s="322"/>
      <c r="S265" s="322"/>
      <c r="T265" s="322"/>
      <c r="U265" s="322"/>
      <c r="V265" s="322"/>
      <c r="W265" s="322"/>
      <c r="X265" s="346" t="str">
        <f>IF(COUNTA(F265:W265)=0,"",SUM(F265:W265))</f>
        <v/>
      </c>
      <c r="Y265" s="347"/>
      <c r="Z265" s="348"/>
      <c r="AA265" s="20"/>
      <c r="AB265" s="20"/>
      <c r="AC265" s="20"/>
      <c r="AD265" s="20"/>
      <c r="AE265" s="20"/>
      <c r="AF265" s="20"/>
      <c r="AG265" s="20"/>
      <c r="AH265" s="20"/>
      <c r="AI265" s="136" t="str">
        <f>IF(X265="","←「生徒の退学状況」が未記入です。０の場合は「０」と記入してください。","")</f>
        <v>←「生徒の退学状況」が未記入です。０の場合は「０」と記入してください。</v>
      </c>
    </row>
    <row r="266" spans="1:35" s="5" customFormat="1" ht="15" customHeight="1" x14ac:dyDescent="0.4">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5"/>
      <c r="Z266" s="20"/>
      <c r="AA266" s="20"/>
      <c r="AB266" s="20"/>
      <c r="AC266" s="20"/>
      <c r="AD266" s="20"/>
      <c r="AE266" s="20"/>
      <c r="AF266" s="20"/>
      <c r="AG266" s="20"/>
      <c r="AH266" s="20"/>
      <c r="AI266" s="136"/>
    </row>
    <row r="267" spans="1:35" s="5" customFormat="1" ht="15" customHeight="1" x14ac:dyDescent="0.4">
      <c r="A267" s="20"/>
      <c r="B267" s="20"/>
      <c r="C267" s="9" t="s">
        <v>1435</v>
      </c>
      <c r="D267" s="20"/>
      <c r="E267" s="20"/>
      <c r="F267" s="20"/>
      <c r="G267" s="20"/>
      <c r="H267" s="20"/>
      <c r="I267" s="20"/>
      <c r="J267" s="20"/>
      <c r="K267" s="20"/>
      <c r="L267" s="20"/>
      <c r="M267" s="20"/>
      <c r="N267" s="20"/>
      <c r="O267" s="20"/>
      <c r="P267" s="20"/>
      <c r="Q267" s="20"/>
      <c r="R267" s="20"/>
      <c r="S267" s="20"/>
      <c r="T267" s="20"/>
      <c r="U267" s="20"/>
      <c r="V267" s="20"/>
      <c r="W267" s="20"/>
      <c r="X267" s="20"/>
      <c r="Y267" s="20"/>
      <c r="Z267" s="25"/>
      <c r="AA267" s="20"/>
      <c r="AB267" s="25"/>
      <c r="AC267" s="20"/>
      <c r="AD267" s="20"/>
      <c r="AE267" s="20"/>
      <c r="AF267" s="20"/>
      <c r="AG267" s="20"/>
      <c r="AH267" s="20"/>
      <c r="AI267" s="136"/>
    </row>
    <row r="268" spans="1:35" s="5" customFormat="1" ht="15" customHeight="1" x14ac:dyDescent="0.4">
      <c r="A268" s="20"/>
      <c r="B268" s="20"/>
      <c r="C268" s="10"/>
      <c r="D268" s="20"/>
      <c r="E268" s="20"/>
      <c r="F268" s="20"/>
      <c r="G268" s="20"/>
      <c r="H268" s="20"/>
      <c r="I268" s="20"/>
      <c r="J268" s="20"/>
      <c r="K268" s="20"/>
      <c r="L268" s="20"/>
      <c r="M268" s="20"/>
      <c r="N268" s="20"/>
      <c r="O268" s="20"/>
      <c r="P268" s="20"/>
      <c r="Q268" s="20"/>
      <c r="R268" s="20"/>
      <c r="S268" s="20"/>
      <c r="T268" s="20"/>
      <c r="U268" s="20"/>
      <c r="V268" s="20"/>
      <c r="W268" s="20"/>
      <c r="X268" s="20"/>
      <c r="Y268" s="20"/>
      <c r="Z268" s="25" t="s">
        <v>52</v>
      </c>
      <c r="AA268" s="20"/>
      <c r="AB268" s="25"/>
      <c r="AC268" s="20"/>
      <c r="AD268" s="20"/>
      <c r="AE268" s="20"/>
      <c r="AF268" s="20"/>
      <c r="AG268" s="20"/>
      <c r="AH268" s="20"/>
      <c r="AI268" s="136"/>
    </row>
    <row r="269" spans="1:35" s="5" customFormat="1" ht="15" customHeight="1" x14ac:dyDescent="0.4">
      <c r="A269" s="20"/>
      <c r="B269" s="20"/>
      <c r="C269" s="20"/>
      <c r="D269" s="20"/>
      <c r="E269" s="20"/>
      <c r="F269" s="282" t="s">
        <v>76</v>
      </c>
      <c r="G269" s="283"/>
      <c r="H269" s="283"/>
      <c r="I269" s="283"/>
      <c r="J269" s="283"/>
      <c r="K269" s="283"/>
      <c r="L269" s="283"/>
      <c r="M269" s="283"/>
      <c r="N269" s="283"/>
      <c r="O269" s="283"/>
      <c r="P269" s="283"/>
      <c r="Q269" s="283"/>
      <c r="R269" s="283"/>
      <c r="S269" s="283"/>
      <c r="T269" s="283"/>
      <c r="U269" s="283"/>
      <c r="V269" s="283"/>
      <c r="W269" s="283"/>
      <c r="X269" s="283"/>
      <c r="Y269" s="283"/>
      <c r="Z269" s="284"/>
      <c r="AA269" s="20"/>
      <c r="AB269" s="20"/>
      <c r="AC269" s="20"/>
      <c r="AD269" s="20"/>
      <c r="AE269" s="20"/>
      <c r="AF269" s="20"/>
      <c r="AG269" s="20"/>
      <c r="AH269" s="20"/>
      <c r="AI269" s="136"/>
    </row>
    <row r="270" spans="1:35" s="5" customFormat="1" ht="15" customHeight="1" x14ac:dyDescent="0.4">
      <c r="A270" s="20"/>
      <c r="B270" s="20"/>
      <c r="C270" s="195" t="s">
        <v>263</v>
      </c>
      <c r="D270" s="195"/>
      <c r="E270" s="195"/>
      <c r="F270" s="332" t="s">
        <v>69</v>
      </c>
      <c r="G270" s="333"/>
      <c r="H270" s="334"/>
      <c r="I270" s="338" t="s">
        <v>71</v>
      </c>
      <c r="J270" s="333"/>
      <c r="K270" s="334"/>
      <c r="L270" s="338" t="s">
        <v>95</v>
      </c>
      <c r="M270" s="333"/>
      <c r="N270" s="334"/>
      <c r="O270" s="338" t="s">
        <v>73</v>
      </c>
      <c r="P270" s="333"/>
      <c r="Q270" s="334"/>
      <c r="R270" s="338" t="s">
        <v>101</v>
      </c>
      <c r="S270" s="333"/>
      <c r="T270" s="334"/>
      <c r="U270" s="338" t="s">
        <v>74</v>
      </c>
      <c r="V270" s="333"/>
      <c r="W270" s="334"/>
      <c r="X270" s="339" t="s">
        <v>6</v>
      </c>
      <c r="Y270" s="340"/>
      <c r="Z270" s="341"/>
      <c r="AA270" s="20"/>
      <c r="AB270" s="20"/>
      <c r="AC270" s="20"/>
      <c r="AD270" s="20"/>
      <c r="AE270" s="20"/>
      <c r="AF270" s="20"/>
      <c r="AG270" s="20"/>
      <c r="AH270" s="20"/>
      <c r="AI270" s="136"/>
    </row>
    <row r="271" spans="1:35" s="5" customFormat="1" ht="15" customHeight="1" x14ac:dyDescent="0.4">
      <c r="A271" s="20"/>
      <c r="B271" s="20"/>
      <c r="C271" s="195"/>
      <c r="D271" s="195"/>
      <c r="E271" s="195"/>
      <c r="F271" s="335"/>
      <c r="G271" s="336"/>
      <c r="H271" s="337"/>
      <c r="I271" s="336"/>
      <c r="J271" s="336"/>
      <c r="K271" s="337"/>
      <c r="L271" s="336"/>
      <c r="M271" s="336"/>
      <c r="N271" s="337"/>
      <c r="O271" s="336"/>
      <c r="P271" s="336"/>
      <c r="Q271" s="337"/>
      <c r="R271" s="336"/>
      <c r="S271" s="336"/>
      <c r="T271" s="337"/>
      <c r="U271" s="336"/>
      <c r="V271" s="336"/>
      <c r="W271" s="337"/>
      <c r="X271" s="342"/>
      <c r="Y271" s="343"/>
      <c r="Z271" s="344"/>
      <c r="AA271" s="20"/>
      <c r="AB271" s="20"/>
      <c r="AC271" s="20"/>
      <c r="AD271" s="20"/>
      <c r="AE271" s="20"/>
      <c r="AF271" s="20"/>
      <c r="AG271" s="20"/>
      <c r="AH271" s="20"/>
      <c r="AI271" s="136"/>
    </row>
    <row r="272" spans="1:35" s="5" customFormat="1" ht="15" customHeight="1" x14ac:dyDescent="0.4">
      <c r="A272" s="20"/>
      <c r="B272" s="20"/>
      <c r="C272" s="345" t="s">
        <v>58</v>
      </c>
      <c r="D272" s="345"/>
      <c r="E272" s="345"/>
      <c r="F272" s="322"/>
      <c r="G272" s="322"/>
      <c r="H272" s="322"/>
      <c r="I272" s="322"/>
      <c r="J272" s="322"/>
      <c r="K272" s="322"/>
      <c r="L272" s="322"/>
      <c r="M272" s="322"/>
      <c r="N272" s="322"/>
      <c r="O272" s="322"/>
      <c r="P272" s="322"/>
      <c r="Q272" s="322"/>
      <c r="R272" s="322"/>
      <c r="S272" s="322"/>
      <c r="T272" s="322"/>
      <c r="U272" s="322"/>
      <c r="V272" s="322"/>
      <c r="W272" s="322"/>
      <c r="X272" s="346" t="str">
        <f>IF(COUNTA(F272:W272)=0,"",SUM(F272:W272))</f>
        <v/>
      </c>
      <c r="Y272" s="347"/>
      <c r="Z272" s="348"/>
      <c r="AA272" s="20"/>
      <c r="AB272" s="20"/>
      <c r="AC272" s="20"/>
      <c r="AD272" s="20"/>
      <c r="AE272" s="20"/>
      <c r="AF272" s="20"/>
      <c r="AG272" s="20"/>
      <c r="AH272" s="20"/>
      <c r="AI272" s="136" t="str">
        <f>IF(X272="","←「生徒の転学状況」が未記入です。０の場合は「０」と記入してください。","")</f>
        <v>←「生徒の転学状況」が未記入です。０の場合は「０」と記入してください。</v>
      </c>
    </row>
    <row r="273" spans="1:43" s="5" customFormat="1" ht="15" customHeight="1" x14ac:dyDescent="0.4">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5"/>
      <c r="Z273" s="20"/>
      <c r="AA273" s="20"/>
      <c r="AB273" s="20"/>
      <c r="AC273" s="20"/>
      <c r="AD273" s="20"/>
      <c r="AE273" s="20"/>
      <c r="AF273" s="20"/>
      <c r="AG273" s="20"/>
      <c r="AH273" s="20"/>
      <c r="AI273" s="136"/>
    </row>
    <row r="274" spans="1:43" s="5" customFormat="1" ht="15" customHeight="1" x14ac:dyDescent="0.4">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5"/>
      <c r="Z274" s="20"/>
      <c r="AA274" s="20"/>
      <c r="AB274" s="20"/>
      <c r="AC274" s="20"/>
      <c r="AD274" s="20"/>
      <c r="AE274" s="20"/>
      <c r="AF274" s="20"/>
      <c r="AG274" s="20"/>
      <c r="AH274" s="20"/>
      <c r="AI274" s="136"/>
    </row>
    <row r="275" spans="1:43" s="5" customFormat="1" ht="15" customHeight="1" x14ac:dyDescent="0.4">
      <c r="A275" s="20"/>
      <c r="B275" s="33" t="s">
        <v>77</v>
      </c>
      <c r="C275" s="20"/>
      <c r="D275" s="22"/>
      <c r="E275" s="22"/>
      <c r="F275" s="22"/>
      <c r="G275" s="22"/>
      <c r="H275" s="22"/>
      <c r="I275" s="22"/>
      <c r="J275" s="22"/>
      <c r="K275" s="22"/>
      <c r="L275" s="22"/>
      <c r="M275" s="22"/>
      <c r="N275" s="22"/>
      <c r="O275" s="20"/>
      <c r="P275" s="20"/>
      <c r="Q275" s="20"/>
      <c r="R275" s="20"/>
      <c r="S275" s="20"/>
      <c r="T275" s="20"/>
      <c r="U275" s="20"/>
      <c r="V275" s="20"/>
      <c r="W275" s="20"/>
      <c r="X275" s="20"/>
      <c r="Y275" s="20"/>
      <c r="Z275" s="20"/>
      <c r="AA275" s="20"/>
      <c r="AB275" s="20"/>
      <c r="AC275" s="20"/>
      <c r="AD275" s="20"/>
      <c r="AE275" s="20"/>
      <c r="AF275" s="20"/>
      <c r="AG275" s="20"/>
      <c r="AH275" s="20"/>
      <c r="AI275" s="136"/>
    </row>
    <row r="276" spans="1:43" s="5" customFormat="1" ht="15" customHeight="1" x14ac:dyDescent="0.4">
      <c r="A276" s="20"/>
      <c r="B276" s="20"/>
      <c r="C276" s="9" t="s">
        <v>1436</v>
      </c>
      <c r="D276" s="20"/>
      <c r="E276" s="20"/>
      <c r="F276" s="20"/>
      <c r="G276" s="20"/>
      <c r="H276" s="20"/>
      <c r="I276" s="20"/>
      <c r="J276" s="20"/>
      <c r="K276" s="20"/>
      <c r="L276" s="20"/>
      <c r="M276" s="20"/>
      <c r="N276" s="20"/>
      <c r="O276" s="20"/>
      <c r="P276" s="20"/>
      <c r="Q276" s="20"/>
      <c r="R276" s="20"/>
      <c r="S276" s="20"/>
      <c r="T276" s="20"/>
      <c r="U276" s="20"/>
      <c r="V276" s="20"/>
      <c r="W276" s="20"/>
      <c r="X276" s="20"/>
      <c r="Y276" s="25"/>
      <c r="Z276" s="20"/>
      <c r="AA276" s="20"/>
      <c r="AB276" s="25"/>
      <c r="AC276" s="20"/>
      <c r="AD276" s="20"/>
      <c r="AE276" s="20"/>
      <c r="AF276" s="20"/>
      <c r="AG276" s="20"/>
      <c r="AH276" s="20"/>
      <c r="AI276" s="136"/>
    </row>
    <row r="277" spans="1:43" s="5" customFormat="1" ht="15" customHeight="1" x14ac:dyDescent="0.4">
      <c r="A277" s="20"/>
      <c r="B277" s="20"/>
      <c r="C277" s="10"/>
      <c r="D277" s="20"/>
      <c r="E277" s="20"/>
      <c r="F277" s="20"/>
      <c r="G277" s="20"/>
      <c r="H277" s="20"/>
      <c r="I277" s="20"/>
      <c r="J277" s="20"/>
      <c r="K277" s="20"/>
      <c r="L277" s="20"/>
      <c r="M277" s="20"/>
      <c r="N277" s="20"/>
      <c r="O277" s="20"/>
      <c r="P277" s="20"/>
      <c r="Q277" s="20"/>
      <c r="R277" s="20"/>
      <c r="S277" s="20"/>
      <c r="T277" s="20"/>
      <c r="U277" s="20"/>
      <c r="V277" s="20"/>
      <c r="W277" s="20"/>
      <c r="X277" s="20"/>
      <c r="Y277" s="25"/>
      <c r="Z277" s="20"/>
      <c r="AA277" s="20"/>
      <c r="AB277" s="25" t="s">
        <v>284</v>
      </c>
      <c r="AC277" s="20"/>
      <c r="AD277" s="20"/>
      <c r="AE277" s="20"/>
      <c r="AF277" s="20"/>
      <c r="AG277" s="20"/>
      <c r="AH277" s="20"/>
      <c r="AI277" s="136"/>
    </row>
    <row r="278" spans="1:43" s="5" customFormat="1" ht="15" customHeight="1" x14ac:dyDescent="0.4">
      <c r="A278" s="20"/>
      <c r="B278" s="20"/>
      <c r="C278" s="321" t="s">
        <v>82</v>
      </c>
      <c r="D278" s="331"/>
      <c r="E278" s="331"/>
      <c r="F278" s="331"/>
      <c r="G278" s="331"/>
      <c r="H278" s="331"/>
      <c r="I278" s="331"/>
      <c r="J278" s="331"/>
      <c r="K278" s="331"/>
      <c r="L278" s="331"/>
      <c r="M278" s="321" t="s">
        <v>83</v>
      </c>
      <c r="N278" s="331"/>
      <c r="O278" s="331"/>
      <c r="P278" s="331"/>
      <c r="Q278" s="321" t="s">
        <v>84</v>
      </c>
      <c r="R278" s="331"/>
      <c r="S278" s="331"/>
      <c r="T278" s="331"/>
      <c r="U278" s="321" t="s">
        <v>90</v>
      </c>
      <c r="V278" s="331"/>
      <c r="W278" s="331"/>
      <c r="X278" s="331"/>
      <c r="Y278" s="321" t="s">
        <v>85</v>
      </c>
      <c r="Z278" s="331"/>
      <c r="AA278" s="331"/>
      <c r="AB278" s="331"/>
      <c r="AC278" s="20"/>
      <c r="AD278" s="20"/>
      <c r="AE278" s="20"/>
      <c r="AF278" s="20"/>
      <c r="AG278" s="20"/>
      <c r="AH278" s="20"/>
      <c r="AI278" s="136"/>
    </row>
    <row r="279" spans="1:43" s="5" customFormat="1" ht="15" customHeight="1" x14ac:dyDescent="0.4">
      <c r="A279" s="20"/>
      <c r="B279" s="20"/>
      <c r="C279" s="325" t="s">
        <v>7</v>
      </c>
      <c r="D279" s="326"/>
      <c r="E279" s="326"/>
      <c r="F279" s="326"/>
      <c r="G279" s="326"/>
      <c r="H279" s="326"/>
      <c r="I279" s="326"/>
      <c r="J279" s="326"/>
      <c r="K279" s="326"/>
      <c r="L279" s="326"/>
      <c r="M279" s="327"/>
      <c r="N279" s="328"/>
      <c r="O279" s="328"/>
      <c r="P279" s="328"/>
      <c r="Q279" s="327"/>
      <c r="R279" s="328"/>
      <c r="S279" s="328"/>
      <c r="T279" s="328"/>
      <c r="U279" s="327"/>
      <c r="V279" s="328"/>
      <c r="W279" s="328"/>
      <c r="X279" s="328"/>
      <c r="Y279" s="327"/>
      <c r="Z279" s="328"/>
      <c r="AA279" s="328"/>
      <c r="AB279" s="328"/>
      <c r="AC279" s="20"/>
      <c r="AD279" s="20"/>
      <c r="AE279" s="20"/>
      <c r="AF279" s="20"/>
      <c r="AG279" s="20"/>
      <c r="AH279" s="20"/>
      <c r="AI279" s="158" t="str">
        <f>IF(COUNTA(M279:AB279)=0,"←実施校の「情報化の状況」が未記入です。
　無線LANを使用できる箇所には「１」を記入してください。","")</f>
        <v>←実施校の「情報化の状況」が未記入です。
　無線LANを使用できる箇所には「１」を記入してください。</v>
      </c>
      <c r="AJ279" s="158"/>
      <c r="AK279" s="158"/>
      <c r="AL279" s="158"/>
      <c r="AM279" s="158"/>
      <c r="AN279" s="158"/>
      <c r="AO279" s="158"/>
      <c r="AP279" s="158"/>
      <c r="AQ279" s="158"/>
    </row>
    <row r="280" spans="1:43" s="5" customFormat="1" ht="15" customHeight="1" x14ac:dyDescent="0.4">
      <c r="A280" s="20"/>
      <c r="B280" s="20"/>
      <c r="C280" s="325" t="s">
        <v>102</v>
      </c>
      <c r="D280" s="326"/>
      <c r="E280" s="326"/>
      <c r="F280" s="326"/>
      <c r="G280" s="326"/>
      <c r="H280" s="326"/>
      <c r="I280" s="326"/>
      <c r="J280" s="326"/>
      <c r="K280" s="326"/>
      <c r="L280" s="326"/>
      <c r="M280" s="327"/>
      <c r="N280" s="328"/>
      <c r="O280" s="328"/>
      <c r="P280" s="328"/>
      <c r="Q280" s="327"/>
      <c r="R280" s="328"/>
      <c r="S280" s="328"/>
      <c r="T280" s="328"/>
      <c r="U280" s="327"/>
      <c r="V280" s="328"/>
      <c r="W280" s="328"/>
      <c r="X280" s="328"/>
      <c r="Y280" s="327"/>
      <c r="Z280" s="328"/>
      <c r="AA280" s="328"/>
      <c r="AB280" s="328"/>
      <c r="AC280" s="20"/>
      <c r="AD280" s="20"/>
      <c r="AE280" s="20"/>
      <c r="AF280" s="20"/>
      <c r="AG280" s="20"/>
      <c r="AH280" s="20"/>
      <c r="AI280" s="158"/>
      <c r="AJ280" s="158"/>
      <c r="AK280" s="158"/>
      <c r="AL280" s="158"/>
      <c r="AM280" s="158"/>
      <c r="AN280" s="158"/>
      <c r="AO280" s="158"/>
      <c r="AP280" s="158"/>
      <c r="AQ280" s="158"/>
    </row>
    <row r="281" spans="1:43" s="5" customFormat="1" ht="15" customHeight="1" x14ac:dyDescent="0.4">
      <c r="A281" s="20"/>
      <c r="B281" s="20"/>
      <c r="C281" s="329" t="s">
        <v>104</v>
      </c>
      <c r="D281" s="330"/>
      <c r="E281" s="330"/>
      <c r="F281" s="330"/>
      <c r="G281" s="330"/>
      <c r="H281" s="330"/>
      <c r="I281" s="330"/>
      <c r="J281" s="330"/>
      <c r="K281" s="330"/>
      <c r="L281" s="330"/>
      <c r="M281" s="327"/>
      <c r="N281" s="328"/>
      <c r="O281" s="328"/>
      <c r="P281" s="328"/>
      <c r="Q281" s="327"/>
      <c r="R281" s="328"/>
      <c r="S281" s="328"/>
      <c r="T281" s="328"/>
      <c r="U281" s="327"/>
      <c r="V281" s="328"/>
      <c r="W281" s="328"/>
      <c r="X281" s="328"/>
      <c r="Y281" s="327"/>
      <c r="Z281" s="328"/>
      <c r="AA281" s="328"/>
      <c r="AB281" s="328"/>
      <c r="AC281" s="20"/>
      <c r="AD281" s="20"/>
      <c r="AE281" s="20"/>
      <c r="AF281" s="20"/>
      <c r="AG281" s="20"/>
      <c r="AH281" s="20"/>
    </row>
    <row r="282" spans="1:43" s="5" customFormat="1" ht="15" customHeight="1" x14ac:dyDescent="0.4">
      <c r="A282" s="20"/>
      <c r="B282" s="20"/>
      <c r="C282" s="325" t="s">
        <v>103</v>
      </c>
      <c r="D282" s="326"/>
      <c r="E282" s="326"/>
      <c r="F282" s="326"/>
      <c r="G282" s="326"/>
      <c r="H282" s="326"/>
      <c r="I282" s="326"/>
      <c r="J282" s="326"/>
      <c r="K282" s="326"/>
      <c r="L282" s="326"/>
      <c r="M282" s="327"/>
      <c r="N282" s="328"/>
      <c r="O282" s="328"/>
      <c r="P282" s="328"/>
      <c r="Q282" s="327"/>
      <c r="R282" s="328"/>
      <c r="S282" s="328"/>
      <c r="T282" s="328"/>
      <c r="U282" s="327"/>
      <c r="V282" s="328"/>
      <c r="W282" s="328"/>
      <c r="X282" s="328"/>
      <c r="Y282" s="327"/>
      <c r="Z282" s="328"/>
      <c r="AA282" s="328"/>
      <c r="AB282" s="328"/>
      <c r="AC282" s="20"/>
      <c r="AD282" s="20"/>
      <c r="AE282" s="20"/>
      <c r="AF282" s="20"/>
      <c r="AG282" s="20"/>
      <c r="AH282" s="20"/>
      <c r="AI282" s="136" t="str">
        <f>IF(COUNTA(M280:AB283)=0,"←面接指導等実施施設と学習等実施施設の「情報化の状況」が未記入です。ない場合は未記入で構いません。","")</f>
        <v>←面接指導等実施施設と学習等実施施設の「情報化の状況」が未記入です。ない場合は未記入で構いません。</v>
      </c>
    </row>
    <row r="283" spans="1:43" s="5" customFormat="1" ht="15" customHeight="1" x14ac:dyDescent="0.4">
      <c r="A283" s="20"/>
      <c r="B283" s="20"/>
      <c r="C283" s="325" t="s">
        <v>105</v>
      </c>
      <c r="D283" s="326"/>
      <c r="E283" s="326"/>
      <c r="F283" s="326"/>
      <c r="G283" s="326"/>
      <c r="H283" s="326"/>
      <c r="I283" s="326"/>
      <c r="J283" s="326"/>
      <c r="K283" s="326"/>
      <c r="L283" s="326"/>
      <c r="M283" s="327"/>
      <c r="N283" s="328"/>
      <c r="O283" s="328"/>
      <c r="P283" s="328"/>
      <c r="Q283" s="327"/>
      <c r="R283" s="328"/>
      <c r="S283" s="328"/>
      <c r="T283" s="328"/>
      <c r="U283" s="327"/>
      <c r="V283" s="328"/>
      <c r="W283" s="328"/>
      <c r="X283" s="328"/>
      <c r="Y283" s="327"/>
      <c r="Z283" s="328"/>
      <c r="AA283" s="328"/>
      <c r="AB283" s="328"/>
      <c r="AC283" s="20"/>
      <c r="AD283" s="20"/>
      <c r="AE283" s="20"/>
      <c r="AF283" s="20"/>
      <c r="AG283" s="20"/>
      <c r="AH283" s="20"/>
      <c r="AI283" s="136" t="str">
        <f>IF(COUNTA(M279:AB283)=0,"　例）普通教室で無線LANを使用できる施設が３施設ある場合には、普通教室の欄に「３」を記入してください。","")</f>
        <v>　例）普通教室で無線LANを使用できる施設が３施設ある場合には、普通教室の欄に「３」を記入してください。</v>
      </c>
    </row>
    <row r="284" spans="1:43" s="5" customFormat="1" ht="15" customHeight="1" x14ac:dyDescent="0.4">
      <c r="A284" s="20"/>
      <c r="B284" s="20"/>
      <c r="C284" s="96" t="s">
        <v>106</v>
      </c>
      <c r="D284" s="96"/>
      <c r="E284" s="96"/>
      <c r="F284" s="96"/>
      <c r="G284" s="96"/>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136"/>
    </row>
    <row r="285" spans="1:43" s="5" customFormat="1" ht="15" customHeight="1" x14ac:dyDescent="0.4">
      <c r="A285" s="20"/>
      <c r="B285" s="20"/>
      <c r="C285" s="75" t="s">
        <v>87</v>
      </c>
      <c r="D285" s="96"/>
      <c r="E285" s="96"/>
      <c r="F285" s="96"/>
      <c r="G285" s="96"/>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136"/>
    </row>
    <row r="286" spans="1:43" s="5" customFormat="1" ht="15" customHeight="1" x14ac:dyDescent="0.4">
      <c r="A286" s="20"/>
      <c r="B286" s="20"/>
      <c r="C286" s="75" t="s">
        <v>88</v>
      </c>
      <c r="D286" s="96"/>
      <c r="E286" s="96"/>
      <c r="F286" s="96"/>
      <c r="G286" s="96"/>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136"/>
    </row>
    <row r="287" spans="1:43" s="5" customFormat="1" ht="15" customHeight="1" x14ac:dyDescent="0.4">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136"/>
    </row>
    <row r="288" spans="1:43" s="5" customFormat="1" ht="15" customHeight="1" x14ac:dyDescent="0.4">
      <c r="A288" s="20"/>
      <c r="B288" s="20"/>
      <c r="C288" s="9" t="s">
        <v>1437</v>
      </c>
      <c r="D288" s="20"/>
      <c r="E288" s="20"/>
      <c r="F288" s="20"/>
      <c r="G288" s="20"/>
      <c r="H288" s="20"/>
      <c r="I288" s="20"/>
      <c r="J288" s="20"/>
      <c r="K288" s="20"/>
      <c r="L288" s="20"/>
      <c r="M288" s="20"/>
      <c r="N288" s="20"/>
      <c r="O288" s="20"/>
      <c r="P288" s="20"/>
      <c r="Q288" s="20"/>
      <c r="R288" s="20"/>
      <c r="S288" s="25"/>
      <c r="T288" s="25"/>
      <c r="U288" s="20"/>
      <c r="V288" s="20"/>
      <c r="W288" s="20"/>
      <c r="X288" s="20"/>
      <c r="Y288" s="20"/>
      <c r="Z288" s="20"/>
      <c r="AA288" s="20"/>
      <c r="AB288" s="20"/>
      <c r="AC288" s="20"/>
      <c r="AD288" s="20"/>
      <c r="AE288" s="20"/>
      <c r="AF288" s="20"/>
      <c r="AG288" s="20"/>
      <c r="AH288" s="20"/>
      <c r="AI288" s="136"/>
    </row>
    <row r="289" spans="1:41" s="5" customFormat="1" ht="15" customHeight="1" x14ac:dyDescent="0.4">
      <c r="A289" s="20"/>
      <c r="B289" s="20"/>
      <c r="C289" s="10"/>
      <c r="D289" s="20"/>
      <c r="E289" s="20"/>
      <c r="F289" s="20"/>
      <c r="G289" s="20"/>
      <c r="H289" s="20"/>
      <c r="I289" s="20"/>
      <c r="J289" s="20"/>
      <c r="K289" s="20"/>
      <c r="L289" s="20"/>
      <c r="M289" s="20"/>
      <c r="N289" s="20"/>
      <c r="O289" s="20"/>
      <c r="P289" s="20"/>
      <c r="Q289" s="20"/>
      <c r="R289" s="20"/>
      <c r="S289" s="25"/>
      <c r="T289" s="25" t="s">
        <v>244</v>
      </c>
      <c r="U289" s="20"/>
      <c r="V289" s="20"/>
      <c r="W289" s="20"/>
      <c r="X289" s="20"/>
      <c r="Y289" s="20"/>
      <c r="Z289" s="20"/>
      <c r="AA289" s="20"/>
      <c r="AB289" s="20"/>
      <c r="AC289" s="20"/>
      <c r="AD289" s="20"/>
      <c r="AE289" s="20"/>
      <c r="AF289" s="20"/>
      <c r="AG289" s="20"/>
      <c r="AH289" s="20"/>
      <c r="AI289" s="136"/>
    </row>
    <row r="290" spans="1:41" s="5" customFormat="1" ht="15" customHeight="1" x14ac:dyDescent="0.4">
      <c r="A290" s="20"/>
      <c r="B290" s="20"/>
      <c r="C290" s="305"/>
      <c r="D290" s="319"/>
      <c r="E290" s="319"/>
      <c r="F290" s="319"/>
      <c r="G290" s="319"/>
      <c r="H290" s="320"/>
      <c r="I290" s="321" t="s">
        <v>79</v>
      </c>
      <c r="J290" s="321"/>
      <c r="K290" s="321"/>
      <c r="L290" s="321"/>
      <c r="M290" s="321" t="s">
        <v>80</v>
      </c>
      <c r="N290" s="321"/>
      <c r="O290" s="321"/>
      <c r="P290" s="321"/>
      <c r="Q290" s="321" t="s">
        <v>6</v>
      </c>
      <c r="R290" s="321"/>
      <c r="S290" s="321"/>
      <c r="T290" s="321"/>
      <c r="U290" s="20"/>
      <c r="V290" s="20"/>
      <c r="W290" s="20"/>
      <c r="X290" s="20"/>
      <c r="Y290" s="20"/>
      <c r="Z290" s="20"/>
      <c r="AA290" s="20"/>
      <c r="AB290" s="20"/>
      <c r="AC290" s="20"/>
      <c r="AD290" s="20"/>
      <c r="AE290" s="20"/>
      <c r="AF290" s="20"/>
      <c r="AG290" s="20"/>
      <c r="AH290" s="20"/>
      <c r="AI290" s="136" t="str">
        <f>IF(SUM(I291:P291)=0,"←生徒用PC台数が未記入です。","")</f>
        <v>←生徒用PC台数が未記入です。</v>
      </c>
    </row>
    <row r="291" spans="1:41" s="5" customFormat="1" ht="15" customHeight="1" x14ac:dyDescent="0.4">
      <c r="A291" s="20"/>
      <c r="B291" s="20"/>
      <c r="C291" s="305" t="s">
        <v>78</v>
      </c>
      <c r="D291" s="319"/>
      <c r="E291" s="319"/>
      <c r="F291" s="319"/>
      <c r="G291" s="319"/>
      <c r="H291" s="320"/>
      <c r="I291" s="322"/>
      <c r="J291" s="322"/>
      <c r="K291" s="322"/>
      <c r="L291" s="322"/>
      <c r="M291" s="322"/>
      <c r="N291" s="322"/>
      <c r="O291" s="322"/>
      <c r="P291" s="322"/>
      <c r="Q291" s="323">
        <f>SUM(I291:P291)</f>
        <v>0</v>
      </c>
      <c r="R291" s="323"/>
      <c r="S291" s="323"/>
      <c r="T291" s="323"/>
      <c r="U291" s="20"/>
      <c r="V291" s="20"/>
      <c r="W291" s="20"/>
      <c r="X291" s="20"/>
      <c r="Y291" s="20"/>
      <c r="Z291" s="20"/>
      <c r="AA291" s="20"/>
      <c r="AB291" s="20"/>
      <c r="AC291" s="20"/>
      <c r="AD291" s="20"/>
      <c r="AE291" s="20"/>
      <c r="AF291" s="20"/>
      <c r="AG291" s="20"/>
      <c r="AH291" s="20"/>
      <c r="AI291" s="136" t="str">
        <f>IF(I292=0,"←教員用PC台数が未記入です。","")</f>
        <v>←教員用PC台数が未記入です。</v>
      </c>
    </row>
    <row r="292" spans="1:41" s="5" customFormat="1" ht="15" customHeight="1" x14ac:dyDescent="0.4">
      <c r="A292" s="20"/>
      <c r="B292" s="20"/>
      <c r="C292" s="305" t="s">
        <v>81</v>
      </c>
      <c r="D292" s="319"/>
      <c r="E292" s="319"/>
      <c r="F292" s="319"/>
      <c r="G292" s="319"/>
      <c r="H292" s="320"/>
      <c r="I292" s="322"/>
      <c r="J292" s="322"/>
      <c r="K292" s="322"/>
      <c r="L292" s="322"/>
      <c r="M292" s="324" t="s">
        <v>283</v>
      </c>
      <c r="N292" s="324"/>
      <c r="O292" s="324"/>
      <c r="P292" s="324"/>
      <c r="Q292" s="323">
        <f>I292</f>
        <v>0</v>
      </c>
      <c r="R292" s="323"/>
      <c r="S292" s="323"/>
      <c r="T292" s="323"/>
      <c r="U292" s="20"/>
      <c r="V292" s="20"/>
      <c r="W292" s="20"/>
      <c r="X292" s="20"/>
      <c r="Y292" s="20"/>
      <c r="Z292" s="20"/>
      <c r="AA292" s="20"/>
      <c r="AB292" s="20"/>
      <c r="AC292" s="20"/>
      <c r="AD292" s="20"/>
      <c r="AE292" s="20"/>
      <c r="AF292" s="20"/>
      <c r="AG292" s="20"/>
      <c r="AH292" s="20"/>
      <c r="AI292" s="136"/>
    </row>
    <row r="293" spans="1:41" s="5" customFormat="1" ht="15" customHeight="1" x14ac:dyDescent="0.4">
      <c r="A293" s="20"/>
      <c r="B293" s="20"/>
      <c r="C293" s="96" t="s">
        <v>86</v>
      </c>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136"/>
    </row>
    <row r="294" spans="1:41" s="5" customFormat="1" ht="15" customHeight="1" x14ac:dyDescent="0.4">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136"/>
    </row>
    <row r="295" spans="1:41" s="5" customFormat="1" ht="15" customHeight="1" x14ac:dyDescent="0.4">
      <c r="A295" s="20"/>
      <c r="B295" s="33" t="s">
        <v>1463</v>
      </c>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136"/>
    </row>
    <row r="296" spans="1:41" s="5" customFormat="1" ht="15" customHeight="1" x14ac:dyDescent="0.4">
      <c r="A296" s="20"/>
      <c r="B296" s="20"/>
      <c r="C296" s="33" t="s">
        <v>1669</v>
      </c>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136"/>
    </row>
    <row r="297" spans="1:41" s="5" customFormat="1" ht="15" customHeight="1" x14ac:dyDescent="0.4">
      <c r="A297" s="20"/>
      <c r="B297" s="20"/>
      <c r="C297" s="20" t="s">
        <v>1471</v>
      </c>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136"/>
    </row>
    <row r="298" spans="1:41" s="5" customFormat="1" ht="15" customHeight="1" x14ac:dyDescent="0.4">
      <c r="A298" s="20"/>
      <c r="B298" s="20"/>
      <c r="C298" s="20" t="s">
        <v>1673</v>
      </c>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136"/>
    </row>
    <row r="299" spans="1:41" s="5" customFormat="1" ht="15" customHeight="1" x14ac:dyDescent="0.4">
      <c r="A299" s="20"/>
      <c r="B299" s="20"/>
      <c r="C299" s="282" t="s">
        <v>1464</v>
      </c>
      <c r="D299" s="303"/>
      <c r="E299" s="303"/>
      <c r="F299" s="303"/>
      <c r="G299" s="303"/>
      <c r="H299" s="303"/>
      <c r="I299" s="303"/>
      <c r="J299" s="303"/>
      <c r="K299" s="303"/>
      <c r="L299" s="303"/>
      <c r="M299" s="303"/>
      <c r="N299" s="304"/>
      <c r="O299" s="282" t="s">
        <v>1472</v>
      </c>
      <c r="P299" s="283"/>
      <c r="Q299" s="283"/>
      <c r="R299" s="284"/>
      <c r="S299" s="20"/>
      <c r="T299" s="285" t="s">
        <v>1670</v>
      </c>
      <c r="U299" s="286"/>
      <c r="V299" s="286"/>
      <c r="W299" s="286"/>
      <c r="X299" s="286"/>
      <c r="Y299" s="286"/>
      <c r="Z299" s="286"/>
      <c r="AA299" s="286"/>
      <c r="AB299" s="286"/>
      <c r="AC299" s="286"/>
      <c r="AD299" s="287"/>
      <c r="AE299" s="20"/>
      <c r="AF299" s="20"/>
      <c r="AG299" s="20"/>
      <c r="AH299" s="20"/>
      <c r="AI299" s="136"/>
    </row>
    <row r="300" spans="1:41" s="5" customFormat="1" ht="15" customHeight="1" x14ac:dyDescent="0.4">
      <c r="A300" s="20"/>
      <c r="B300" s="20"/>
      <c r="C300" s="305" t="s">
        <v>1465</v>
      </c>
      <c r="D300" s="306"/>
      <c r="E300" s="306"/>
      <c r="F300" s="306"/>
      <c r="G300" s="306"/>
      <c r="H300" s="306"/>
      <c r="I300" s="306"/>
      <c r="J300" s="306"/>
      <c r="K300" s="306"/>
      <c r="L300" s="306"/>
      <c r="M300" s="306"/>
      <c r="N300" s="307"/>
      <c r="O300" s="291"/>
      <c r="P300" s="292"/>
      <c r="Q300" s="292"/>
      <c r="R300" s="293"/>
      <c r="S300" s="20"/>
      <c r="T300" s="288"/>
      <c r="U300" s="289"/>
      <c r="V300" s="289"/>
      <c r="W300" s="289"/>
      <c r="X300" s="289"/>
      <c r="Y300" s="289"/>
      <c r="Z300" s="289"/>
      <c r="AA300" s="289"/>
      <c r="AB300" s="289"/>
      <c r="AC300" s="289"/>
      <c r="AD300" s="290"/>
      <c r="AE300" s="20"/>
      <c r="AF300" s="20"/>
      <c r="AG300" s="20"/>
      <c r="AH300" s="20"/>
      <c r="AI300" s="150"/>
      <c r="AJ300" s="150"/>
      <c r="AK300" s="150"/>
      <c r="AL300" s="150"/>
      <c r="AM300" s="150"/>
      <c r="AN300" s="150"/>
      <c r="AO300" s="150"/>
    </row>
    <row r="301" spans="1:41" s="5" customFormat="1" ht="15" customHeight="1" x14ac:dyDescent="0.4">
      <c r="A301" s="20"/>
      <c r="B301" s="20"/>
      <c r="C301" s="305" t="s">
        <v>1474</v>
      </c>
      <c r="D301" s="306"/>
      <c r="E301" s="306"/>
      <c r="F301" s="306"/>
      <c r="G301" s="306"/>
      <c r="H301" s="306"/>
      <c r="I301" s="306"/>
      <c r="J301" s="306"/>
      <c r="K301" s="306"/>
      <c r="L301" s="306"/>
      <c r="M301" s="306"/>
      <c r="N301" s="307"/>
      <c r="O301" s="291"/>
      <c r="P301" s="292"/>
      <c r="Q301" s="292"/>
      <c r="R301" s="293"/>
      <c r="S301" s="20"/>
      <c r="T301" s="294"/>
      <c r="U301" s="295"/>
      <c r="V301" s="295"/>
      <c r="W301" s="295"/>
      <c r="X301" s="295"/>
      <c r="Y301" s="295"/>
      <c r="Z301" s="295"/>
      <c r="AA301" s="295"/>
      <c r="AB301" s="295"/>
      <c r="AC301" s="295"/>
      <c r="AD301" s="296"/>
      <c r="AE301" s="20"/>
      <c r="AF301" s="20"/>
      <c r="AG301" s="20"/>
      <c r="AH301" s="20"/>
      <c r="AI301" s="150" t="str">
        <f>IF(COUNTA(O300:R305)=0,"←活動内容が未記入です。○印を記入してください。","")</f>
        <v>←活動内容が未記入です。○印を記入してください。</v>
      </c>
      <c r="AJ301" s="150"/>
      <c r="AK301" s="150"/>
      <c r="AL301" s="150"/>
      <c r="AM301" s="150"/>
      <c r="AN301" s="150"/>
      <c r="AO301" s="150"/>
    </row>
    <row r="302" spans="1:41" s="5" customFormat="1" ht="15" customHeight="1" x14ac:dyDescent="0.4">
      <c r="A302" s="20"/>
      <c r="B302" s="20"/>
      <c r="C302" s="305" t="s">
        <v>1466</v>
      </c>
      <c r="D302" s="306"/>
      <c r="E302" s="306"/>
      <c r="F302" s="306"/>
      <c r="G302" s="306"/>
      <c r="H302" s="306"/>
      <c r="I302" s="306"/>
      <c r="J302" s="306"/>
      <c r="K302" s="306"/>
      <c r="L302" s="306"/>
      <c r="M302" s="306"/>
      <c r="N302" s="307"/>
      <c r="O302" s="291"/>
      <c r="P302" s="292"/>
      <c r="Q302" s="292"/>
      <c r="R302" s="293"/>
      <c r="S302" s="20"/>
      <c r="T302" s="297"/>
      <c r="U302" s="298"/>
      <c r="V302" s="298"/>
      <c r="W302" s="298"/>
      <c r="X302" s="298"/>
      <c r="Y302" s="298"/>
      <c r="Z302" s="298"/>
      <c r="AA302" s="298"/>
      <c r="AB302" s="298"/>
      <c r="AC302" s="298"/>
      <c r="AD302" s="299"/>
      <c r="AE302" s="20"/>
      <c r="AF302" s="20"/>
      <c r="AG302" s="20"/>
      <c r="AH302" s="20"/>
      <c r="AI302" s="150" t="str">
        <f>IF(COUNTA(O300:R305)=0,"　その他に○印を記入すると自由記述欄が白くなります。","")</f>
        <v>　その他に○印を記入すると自由記述欄が白くなります。</v>
      </c>
      <c r="AJ302" s="150"/>
      <c r="AK302" s="150"/>
      <c r="AL302" s="150"/>
      <c r="AM302" s="150"/>
      <c r="AN302" s="150"/>
      <c r="AO302" s="150"/>
    </row>
    <row r="303" spans="1:41" s="5" customFormat="1" ht="15" customHeight="1" x14ac:dyDescent="0.4">
      <c r="A303" s="20"/>
      <c r="B303" s="20"/>
      <c r="C303" s="305" t="s">
        <v>1467</v>
      </c>
      <c r="D303" s="306"/>
      <c r="E303" s="306"/>
      <c r="F303" s="306"/>
      <c r="G303" s="306"/>
      <c r="H303" s="306"/>
      <c r="I303" s="306"/>
      <c r="J303" s="306"/>
      <c r="K303" s="306"/>
      <c r="L303" s="306"/>
      <c r="M303" s="306"/>
      <c r="N303" s="307"/>
      <c r="O303" s="291"/>
      <c r="P303" s="292"/>
      <c r="Q303" s="292"/>
      <c r="R303" s="293"/>
      <c r="S303" s="20"/>
      <c r="T303" s="297"/>
      <c r="U303" s="298"/>
      <c r="V303" s="298"/>
      <c r="W303" s="298"/>
      <c r="X303" s="298"/>
      <c r="Y303" s="298"/>
      <c r="Z303" s="298"/>
      <c r="AA303" s="298"/>
      <c r="AB303" s="298"/>
      <c r="AC303" s="298"/>
      <c r="AD303" s="299"/>
      <c r="AE303" s="20"/>
      <c r="AF303" s="20"/>
      <c r="AG303" s="20"/>
      <c r="AH303" s="20"/>
      <c r="AI303" s="150" t="str">
        <f>IF(O305="","",IF(T301="","←活動内容について具体的に記入していださい。",""))</f>
        <v/>
      </c>
      <c r="AJ303" s="150"/>
      <c r="AK303" s="150"/>
      <c r="AL303" s="150"/>
      <c r="AM303" s="150"/>
      <c r="AN303" s="150"/>
      <c r="AO303" s="150"/>
    </row>
    <row r="304" spans="1:41" s="5" customFormat="1" ht="15" customHeight="1" x14ac:dyDescent="0.4">
      <c r="A304" s="20"/>
      <c r="B304" s="20"/>
      <c r="C304" s="305" t="s">
        <v>1468</v>
      </c>
      <c r="D304" s="306"/>
      <c r="E304" s="306"/>
      <c r="F304" s="306"/>
      <c r="G304" s="306"/>
      <c r="H304" s="306"/>
      <c r="I304" s="306"/>
      <c r="J304" s="306"/>
      <c r="K304" s="306"/>
      <c r="L304" s="306"/>
      <c r="M304" s="306"/>
      <c r="N304" s="307"/>
      <c r="O304" s="291"/>
      <c r="P304" s="292"/>
      <c r="Q304" s="292"/>
      <c r="R304" s="293"/>
      <c r="S304" s="20"/>
      <c r="T304" s="297"/>
      <c r="U304" s="298"/>
      <c r="V304" s="298"/>
      <c r="W304" s="298"/>
      <c r="X304" s="298"/>
      <c r="Y304" s="298"/>
      <c r="Z304" s="298"/>
      <c r="AA304" s="298"/>
      <c r="AB304" s="298"/>
      <c r="AC304" s="298"/>
      <c r="AD304" s="299"/>
      <c r="AE304" s="20"/>
      <c r="AF304" s="20"/>
      <c r="AG304" s="20"/>
      <c r="AH304" s="20"/>
      <c r="AI304" s="136"/>
    </row>
    <row r="305" spans="1:44" s="5" customFormat="1" ht="15" customHeight="1" x14ac:dyDescent="0.4">
      <c r="A305" s="20"/>
      <c r="B305" s="20"/>
      <c r="C305" s="305" t="s">
        <v>10</v>
      </c>
      <c r="D305" s="306"/>
      <c r="E305" s="306"/>
      <c r="F305" s="306"/>
      <c r="G305" s="306"/>
      <c r="H305" s="306"/>
      <c r="I305" s="306"/>
      <c r="J305" s="306"/>
      <c r="K305" s="306"/>
      <c r="L305" s="306"/>
      <c r="M305" s="306"/>
      <c r="N305" s="307"/>
      <c r="O305" s="291"/>
      <c r="P305" s="292"/>
      <c r="Q305" s="292"/>
      <c r="R305" s="293"/>
      <c r="S305" s="20"/>
      <c r="T305" s="300"/>
      <c r="U305" s="301"/>
      <c r="V305" s="301"/>
      <c r="W305" s="301"/>
      <c r="X305" s="301"/>
      <c r="Y305" s="301"/>
      <c r="Z305" s="301"/>
      <c r="AA305" s="301"/>
      <c r="AB305" s="301"/>
      <c r="AC305" s="301"/>
      <c r="AD305" s="302"/>
      <c r="AE305" s="20"/>
      <c r="AF305" s="20"/>
      <c r="AG305" s="20"/>
      <c r="AH305" s="20"/>
      <c r="AI305" s="136"/>
    </row>
    <row r="306" spans="1:44" s="5" customFormat="1" ht="15" customHeight="1" x14ac:dyDescent="0.4">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136"/>
    </row>
    <row r="307" spans="1:44" s="5" customFormat="1" ht="15" customHeight="1" x14ac:dyDescent="0.4">
      <c r="A307" s="20"/>
      <c r="B307" s="20"/>
      <c r="C307" s="20" t="s">
        <v>1671</v>
      </c>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136"/>
    </row>
    <row r="308" spans="1:44" s="5" customFormat="1" ht="15" customHeight="1" x14ac:dyDescent="0.4">
      <c r="A308" s="20"/>
      <c r="B308" s="20"/>
      <c r="C308" s="546" t="s">
        <v>1704</v>
      </c>
      <c r="D308" s="546"/>
      <c r="E308" s="546"/>
      <c r="F308" s="546"/>
      <c r="G308" s="546"/>
      <c r="H308" s="546"/>
      <c r="I308" s="546"/>
      <c r="J308" s="546"/>
      <c r="K308" s="546"/>
      <c r="L308" s="546"/>
      <c r="M308" s="546"/>
      <c r="N308" s="546"/>
      <c r="O308" s="546"/>
      <c r="P308" s="546"/>
      <c r="Q308" s="546"/>
      <c r="R308" s="546"/>
      <c r="S308" s="546"/>
      <c r="T308" s="546"/>
      <c r="U308" s="546"/>
      <c r="V308" s="546"/>
      <c r="W308" s="546"/>
      <c r="X308" s="546"/>
      <c r="Y308" s="546"/>
      <c r="Z308" s="546"/>
      <c r="AA308" s="546"/>
      <c r="AB308" s="546"/>
      <c r="AC308" s="546"/>
      <c r="AD308" s="546"/>
      <c r="AE308" s="131"/>
      <c r="AF308" s="131"/>
      <c r="AG308" s="131"/>
      <c r="AH308" s="20"/>
      <c r="AI308" s="136"/>
    </row>
    <row r="309" spans="1:44" s="5" customFormat="1" ht="15" customHeight="1" x14ac:dyDescent="0.4">
      <c r="A309" s="20"/>
      <c r="B309" s="20"/>
      <c r="C309" s="157" t="s">
        <v>1705</v>
      </c>
      <c r="D309" s="156"/>
      <c r="E309" s="156"/>
      <c r="F309" s="156"/>
      <c r="G309" s="156"/>
      <c r="H309" s="156"/>
      <c r="I309" s="156"/>
      <c r="J309" s="156"/>
      <c r="K309" s="156"/>
      <c r="L309" s="156"/>
      <c r="M309" s="156"/>
      <c r="N309" s="156"/>
      <c r="O309" s="156"/>
      <c r="P309" s="156"/>
      <c r="Q309" s="156"/>
      <c r="R309" s="156"/>
      <c r="S309" s="156"/>
      <c r="T309" s="156"/>
      <c r="U309" s="156"/>
      <c r="V309" s="156"/>
      <c r="W309" s="156"/>
      <c r="X309" s="156"/>
      <c r="Y309" s="156"/>
      <c r="Z309" s="156"/>
      <c r="AA309" s="156"/>
      <c r="AB309" s="156"/>
      <c r="AC309" s="156"/>
      <c r="AD309" s="156"/>
      <c r="AE309" s="131"/>
      <c r="AF309" s="131"/>
      <c r="AG309" s="131"/>
      <c r="AH309" s="20"/>
      <c r="AI309" s="136"/>
    </row>
    <row r="310" spans="1:44" s="5" customFormat="1" ht="15" customHeight="1" x14ac:dyDescent="0.4">
      <c r="A310" s="20"/>
      <c r="B310" s="20"/>
      <c r="C310" s="20"/>
      <c r="D310" s="20"/>
      <c r="E310" s="20"/>
      <c r="F310" s="20"/>
      <c r="G310" s="20"/>
      <c r="H310" s="20"/>
      <c r="I310" s="20"/>
      <c r="J310" s="20"/>
      <c r="K310" s="20"/>
      <c r="L310" s="20"/>
      <c r="M310" s="20"/>
      <c r="N310" s="20"/>
      <c r="O310" s="20"/>
      <c r="P310" s="20"/>
      <c r="Q310" s="20"/>
      <c r="R310" s="25" t="s">
        <v>1459</v>
      </c>
      <c r="S310" s="20"/>
      <c r="T310" s="20"/>
      <c r="U310" s="20"/>
      <c r="V310" s="20"/>
      <c r="W310" s="20"/>
      <c r="X310" s="20"/>
      <c r="Y310" s="20"/>
      <c r="Z310" s="20"/>
      <c r="AA310" s="20"/>
      <c r="AB310" s="20"/>
      <c r="AC310" s="20"/>
      <c r="AD310" s="20"/>
      <c r="AE310" s="20"/>
      <c r="AF310" s="20"/>
      <c r="AG310" s="20"/>
      <c r="AH310" s="20"/>
      <c r="AI310" s="136"/>
    </row>
    <row r="311" spans="1:44" s="5" customFormat="1" ht="15" customHeight="1" x14ac:dyDescent="0.4">
      <c r="A311" s="20"/>
      <c r="B311" s="20"/>
      <c r="C311" s="308" t="s">
        <v>1470</v>
      </c>
      <c r="D311" s="309"/>
      <c r="E311" s="309"/>
      <c r="F311" s="309"/>
      <c r="G311" s="309"/>
      <c r="H311" s="309"/>
      <c r="I311" s="309"/>
      <c r="J311" s="309"/>
      <c r="K311" s="309"/>
      <c r="L311" s="309"/>
      <c r="M311" s="309"/>
      <c r="N311" s="310"/>
      <c r="O311" s="356"/>
      <c r="P311" s="292"/>
      <c r="Q311" s="292"/>
      <c r="R311" s="293"/>
      <c r="S311" s="20"/>
      <c r="T311" s="20"/>
      <c r="U311" s="20"/>
      <c r="V311" s="20"/>
      <c r="W311" s="20"/>
      <c r="X311" s="20"/>
      <c r="Y311" s="20"/>
      <c r="Z311" s="20"/>
      <c r="AA311" s="20"/>
      <c r="AB311" s="20"/>
      <c r="AC311" s="20"/>
      <c r="AD311" s="20"/>
      <c r="AE311" s="20"/>
      <c r="AF311" s="20"/>
      <c r="AG311" s="20"/>
      <c r="AH311" s="20"/>
      <c r="AI311" s="150" t="str">
        <f>IF(O311="","←訪問回数をご記入ください。常駐している場合には「常駐」とご記入ください。","")</f>
        <v>←訪問回数をご記入ください。常駐している場合には「常駐」とご記入ください。</v>
      </c>
    </row>
    <row r="312" spans="1:44" s="5" customFormat="1" ht="15" customHeight="1" x14ac:dyDescent="0.4">
      <c r="A312" s="20"/>
      <c r="B312" s="20"/>
      <c r="C312" s="20"/>
      <c r="D312" s="70"/>
      <c r="E312" s="70"/>
      <c r="F312" s="70"/>
      <c r="G312" s="70"/>
      <c r="H312" s="70"/>
      <c r="I312" s="70"/>
      <c r="J312" s="70"/>
      <c r="K312" s="70"/>
      <c r="L312" s="70"/>
      <c r="M312" s="70"/>
      <c r="N312" s="70"/>
      <c r="O312" s="70"/>
      <c r="P312" s="70"/>
      <c r="Q312" s="70"/>
      <c r="R312" s="70"/>
      <c r="S312" s="20"/>
      <c r="T312" s="20"/>
      <c r="U312" s="20"/>
      <c r="V312" s="20"/>
      <c r="W312" s="20"/>
      <c r="X312" s="20"/>
      <c r="Y312" s="20"/>
      <c r="Z312" s="20"/>
      <c r="AA312" s="20"/>
      <c r="AB312" s="20"/>
      <c r="AC312" s="20"/>
      <c r="AD312" s="20"/>
      <c r="AE312" s="20"/>
      <c r="AF312" s="20"/>
      <c r="AG312" s="20"/>
      <c r="AH312" s="20"/>
      <c r="AI312" s="154"/>
    </row>
    <row r="313" spans="1:44" s="5" customFormat="1" ht="15" customHeight="1" x14ac:dyDescent="0.4">
      <c r="A313" s="20"/>
      <c r="B313" s="20"/>
      <c r="C313" s="33" t="s">
        <v>1702</v>
      </c>
      <c r="D313" s="70"/>
      <c r="E313" s="70"/>
      <c r="F313" s="70"/>
      <c r="G313" s="70"/>
      <c r="H313" s="70"/>
      <c r="I313" s="70"/>
      <c r="J313" s="70"/>
      <c r="K313" s="70"/>
      <c r="L313" s="70"/>
      <c r="M313" s="70"/>
      <c r="N313" s="70"/>
      <c r="O313" s="70"/>
      <c r="P313" s="70"/>
      <c r="Q313" s="70"/>
      <c r="R313" s="70"/>
      <c r="S313" s="20"/>
      <c r="T313" s="20"/>
      <c r="U313" s="20"/>
      <c r="V313" s="20"/>
      <c r="W313" s="20"/>
      <c r="X313" s="20"/>
      <c r="Y313" s="20"/>
      <c r="Z313" s="20"/>
      <c r="AA313" s="20"/>
      <c r="AB313" s="20"/>
      <c r="AC313" s="20"/>
      <c r="AD313" s="20"/>
      <c r="AE313" s="20"/>
      <c r="AF313" s="20"/>
      <c r="AG313" s="20"/>
      <c r="AH313" s="20"/>
      <c r="AI313" s="136"/>
    </row>
    <row r="314" spans="1:44" s="5" customFormat="1" ht="15" customHeight="1" x14ac:dyDescent="0.4">
      <c r="A314" s="20"/>
      <c r="B314" s="20"/>
      <c r="C314" s="20" t="s">
        <v>1695</v>
      </c>
      <c r="D314" s="70"/>
      <c r="E314" s="70"/>
      <c r="F314" s="70"/>
      <c r="G314" s="70"/>
      <c r="H314" s="70"/>
      <c r="I314" s="70"/>
      <c r="J314" s="70"/>
      <c r="K314" s="70"/>
      <c r="L314" s="70"/>
      <c r="M314" s="70"/>
      <c r="N314" s="70"/>
      <c r="O314" s="70"/>
      <c r="P314" s="70"/>
      <c r="Q314" s="70"/>
      <c r="R314" s="70"/>
      <c r="S314" s="20"/>
      <c r="T314" s="20"/>
      <c r="U314" s="20"/>
      <c r="V314" s="20"/>
      <c r="W314" s="20"/>
      <c r="X314" s="20"/>
      <c r="Y314" s="20"/>
      <c r="Z314" s="20"/>
      <c r="AA314" s="20"/>
      <c r="AB314" s="20"/>
      <c r="AC314" s="20"/>
      <c r="AD314" s="20"/>
      <c r="AE314" s="20"/>
      <c r="AF314" s="20"/>
      <c r="AG314" s="20"/>
      <c r="AH314" s="20"/>
      <c r="AI314" s="136"/>
    </row>
    <row r="315" spans="1:44" s="5" customFormat="1" ht="15" customHeight="1" x14ac:dyDescent="0.4">
      <c r="A315" s="20"/>
      <c r="B315" s="20"/>
      <c r="C315" s="20" t="s">
        <v>1696</v>
      </c>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136"/>
    </row>
    <row r="316" spans="1:44" s="5" customFormat="1" ht="15" customHeight="1" x14ac:dyDescent="0.4">
      <c r="A316" s="20"/>
      <c r="B316" s="20"/>
      <c r="C316" s="282" t="s">
        <v>1469</v>
      </c>
      <c r="D316" s="303"/>
      <c r="E316" s="303"/>
      <c r="F316" s="303"/>
      <c r="G316" s="303"/>
      <c r="H316" s="303"/>
      <c r="I316" s="303"/>
      <c r="J316" s="303"/>
      <c r="K316" s="303"/>
      <c r="L316" s="303"/>
      <c r="M316" s="303"/>
      <c r="N316" s="304"/>
      <c r="O316" s="282" t="s">
        <v>1473</v>
      </c>
      <c r="P316" s="283"/>
      <c r="Q316" s="283"/>
      <c r="R316" s="284"/>
      <c r="S316" s="20"/>
      <c r="T316" s="285" t="s">
        <v>1672</v>
      </c>
      <c r="U316" s="286"/>
      <c r="V316" s="286"/>
      <c r="W316" s="286"/>
      <c r="X316" s="286"/>
      <c r="Y316" s="286"/>
      <c r="Z316" s="286"/>
      <c r="AA316" s="286"/>
      <c r="AB316" s="286"/>
      <c r="AC316" s="286"/>
      <c r="AD316" s="287"/>
      <c r="AE316" s="20"/>
      <c r="AF316" s="20"/>
      <c r="AG316" s="20"/>
      <c r="AH316" s="20"/>
      <c r="AI316" s="136"/>
    </row>
    <row r="317" spans="1:44" s="5" customFormat="1" ht="15" customHeight="1" x14ac:dyDescent="0.4">
      <c r="A317" s="20"/>
      <c r="B317" s="20"/>
      <c r="C317" s="305" t="s">
        <v>1481</v>
      </c>
      <c r="D317" s="306"/>
      <c r="E317" s="306"/>
      <c r="F317" s="306"/>
      <c r="G317" s="306"/>
      <c r="H317" s="306"/>
      <c r="I317" s="306"/>
      <c r="J317" s="306"/>
      <c r="K317" s="306"/>
      <c r="L317" s="306"/>
      <c r="M317" s="306"/>
      <c r="N317" s="307"/>
      <c r="O317" s="291"/>
      <c r="P317" s="292"/>
      <c r="Q317" s="292"/>
      <c r="R317" s="293"/>
      <c r="S317" s="20"/>
      <c r="T317" s="288"/>
      <c r="U317" s="289"/>
      <c r="V317" s="289"/>
      <c r="W317" s="289"/>
      <c r="X317" s="289"/>
      <c r="Y317" s="289"/>
      <c r="Z317" s="289"/>
      <c r="AA317" s="289"/>
      <c r="AB317" s="289"/>
      <c r="AC317" s="289"/>
      <c r="AD317" s="290"/>
      <c r="AE317" s="20"/>
      <c r="AF317" s="20"/>
      <c r="AG317" s="20"/>
      <c r="AH317" s="20"/>
      <c r="AI317" s="150"/>
      <c r="AJ317" s="150"/>
      <c r="AK317" s="150"/>
      <c r="AL317" s="150"/>
      <c r="AM317" s="150"/>
      <c r="AN317" s="150"/>
      <c r="AO317" s="150"/>
    </row>
    <row r="318" spans="1:44" ht="15" customHeight="1" x14ac:dyDescent="0.4">
      <c r="A318" s="20"/>
      <c r="B318" s="20"/>
      <c r="C318" s="305" t="s">
        <v>1475</v>
      </c>
      <c r="D318" s="306"/>
      <c r="E318" s="306"/>
      <c r="F318" s="306"/>
      <c r="G318" s="306"/>
      <c r="H318" s="306"/>
      <c r="I318" s="306"/>
      <c r="J318" s="306"/>
      <c r="K318" s="306"/>
      <c r="L318" s="306"/>
      <c r="M318" s="306"/>
      <c r="N318" s="307"/>
      <c r="O318" s="291"/>
      <c r="P318" s="292"/>
      <c r="Q318" s="292"/>
      <c r="R318" s="293"/>
      <c r="S318" s="20"/>
      <c r="T318" s="294"/>
      <c r="U318" s="311"/>
      <c r="V318" s="311"/>
      <c r="W318" s="311"/>
      <c r="X318" s="311"/>
      <c r="Y318" s="311"/>
      <c r="Z318" s="311"/>
      <c r="AA318" s="311"/>
      <c r="AB318" s="311"/>
      <c r="AC318" s="311"/>
      <c r="AD318" s="312"/>
      <c r="AE318" s="20"/>
      <c r="AF318" s="20"/>
      <c r="AG318" s="20"/>
      <c r="AH318" s="20"/>
      <c r="AI318" s="150" t="str">
        <f>IF(COUNTA(O317:R321)=0,"←訪問（常駐）の目的が未記入です。○印を記入してください。","")</f>
        <v>←訪問（常駐）の目的が未記入です。○印を記入してください。</v>
      </c>
      <c r="AJ318" s="150"/>
      <c r="AK318" s="150"/>
      <c r="AL318" s="150"/>
      <c r="AM318" s="150"/>
      <c r="AN318" s="150"/>
      <c r="AO318" s="150"/>
      <c r="AP318" s="5"/>
      <c r="AQ318" s="5"/>
      <c r="AR318" s="5"/>
    </row>
    <row r="319" spans="1:44" s="4" customFormat="1" ht="15" customHeight="1" x14ac:dyDescent="0.4">
      <c r="A319" s="20"/>
      <c r="B319" s="20"/>
      <c r="C319" s="305" t="s">
        <v>1476</v>
      </c>
      <c r="D319" s="306"/>
      <c r="E319" s="306"/>
      <c r="F319" s="306"/>
      <c r="G319" s="306"/>
      <c r="H319" s="306"/>
      <c r="I319" s="306"/>
      <c r="J319" s="306"/>
      <c r="K319" s="306"/>
      <c r="L319" s="306"/>
      <c r="M319" s="306"/>
      <c r="N319" s="307"/>
      <c r="O319" s="291"/>
      <c r="P319" s="292"/>
      <c r="Q319" s="292"/>
      <c r="R319" s="293"/>
      <c r="S319" s="20"/>
      <c r="T319" s="313"/>
      <c r="U319" s="314"/>
      <c r="V319" s="314"/>
      <c r="W319" s="314"/>
      <c r="X319" s="314"/>
      <c r="Y319" s="314"/>
      <c r="Z319" s="314"/>
      <c r="AA319" s="314"/>
      <c r="AB319" s="314"/>
      <c r="AC319" s="314"/>
      <c r="AD319" s="315"/>
      <c r="AE319" s="20"/>
      <c r="AF319" s="20"/>
      <c r="AG319" s="20"/>
      <c r="AH319" s="20"/>
      <c r="AI319" s="150" t="str">
        <f>IF(COUNTA(O317:R322)=0,"　その他に○印を記入すると自由記述欄が白くなります。","")</f>
        <v>　その他に○印を記入すると自由記述欄が白くなります。</v>
      </c>
      <c r="AJ319" s="150"/>
      <c r="AK319" s="150"/>
      <c r="AL319" s="150"/>
      <c r="AM319" s="150"/>
      <c r="AN319" s="150"/>
      <c r="AO319" s="150"/>
      <c r="AP319" s="5"/>
      <c r="AQ319" s="5"/>
      <c r="AR319" s="5"/>
    </row>
    <row r="320" spans="1:44" ht="15" customHeight="1" x14ac:dyDescent="0.4">
      <c r="A320" s="20"/>
      <c r="B320" s="20"/>
      <c r="C320" s="305" t="s">
        <v>1477</v>
      </c>
      <c r="D320" s="306"/>
      <c r="E320" s="306"/>
      <c r="F320" s="306"/>
      <c r="G320" s="306"/>
      <c r="H320" s="306"/>
      <c r="I320" s="306"/>
      <c r="J320" s="306"/>
      <c r="K320" s="306"/>
      <c r="L320" s="306"/>
      <c r="M320" s="306"/>
      <c r="N320" s="307"/>
      <c r="O320" s="291"/>
      <c r="P320" s="292"/>
      <c r="Q320" s="292"/>
      <c r="R320" s="293"/>
      <c r="S320" s="20"/>
      <c r="T320" s="313"/>
      <c r="U320" s="314"/>
      <c r="V320" s="314"/>
      <c r="W320" s="314"/>
      <c r="X320" s="314"/>
      <c r="Y320" s="314"/>
      <c r="Z320" s="314"/>
      <c r="AA320" s="314"/>
      <c r="AB320" s="314"/>
      <c r="AC320" s="314"/>
      <c r="AD320" s="315"/>
      <c r="AE320" s="20"/>
      <c r="AF320" s="20"/>
      <c r="AG320" s="20"/>
      <c r="AH320" s="20"/>
      <c r="AI320" s="150" t="str">
        <f>IF(O321="","",IF(T318="","←訪問（常駐）目的について具体的に記入してください。",""))</f>
        <v/>
      </c>
      <c r="AJ320" s="150"/>
      <c r="AK320" s="150"/>
      <c r="AL320" s="150"/>
      <c r="AM320" s="150"/>
      <c r="AN320" s="150"/>
      <c r="AO320" s="150"/>
      <c r="AP320" s="5"/>
      <c r="AQ320" s="5"/>
    </row>
    <row r="321" spans="1:44" ht="15" customHeight="1" x14ac:dyDescent="0.4">
      <c r="A321" s="20"/>
      <c r="B321" s="20"/>
      <c r="C321" s="305" t="s">
        <v>10</v>
      </c>
      <c r="D321" s="306"/>
      <c r="E321" s="306"/>
      <c r="F321" s="306"/>
      <c r="G321" s="306"/>
      <c r="H321" s="306"/>
      <c r="I321" s="306"/>
      <c r="J321" s="306"/>
      <c r="K321" s="306"/>
      <c r="L321" s="306"/>
      <c r="M321" s="306"/>
      <c r="N321" s="307"/>
      <c r="O321" s="291"/>
      <c r="P321" s="292"/>
      <c r="Q321" s="292"/>
      <c r="R321" s="293"/>
      <c r="S321" s="20"/>
      <c r="T321" s="313"/>
      <c r="U321" s="314"/>
      <c r="V321" s="314"/>
      <c r="W321" s="314"/>
      <c r="X321" s="314"/>
      <c r="Y321" s="314"/>
      <c r="Z321" s="314"/>
      <c r="AA321" s="314"/>
      <c r="AB321" s="314"/>
      <c r="AC321" s="314"/>
      <c r="AD321" s="315"/>
      <c r="AE321" s="20"/>
      <c r="AF321" s="20"/>
      <c r="AG321" s="20"/>
      <c r="AH321" s="20"/>
      <c r="AJ321" s="5"/>
      <c r="AK321" s="5"/>
      <c r="AL321" s="5"/>
      <c r="AM321" s="5"/>
      <c r="AN321" s="5"/>
      <c r="AO321" s="5"/>
      <c r="AP321" s="5"/>
      <c r="AQ321" s="5"/>
      <c r="AR321" s="4"/>
    </row>
    <row r="322" spans="1:44" ht="15" customHeight="1" x14ac:dyDescent="0.4">
      <c r="A322" s="20"/>
      <c r="B322" s="20"/>
      <c r="C322" s="34"/>
      <c r="D322" s="98"/>
      <c r="E322" s="98"/>
      <c r="F322" s="98"/>
      <c r="G322" s="98"/>
      <c r="H322" s="98"/>
      <c r="I322" s="98"/>
      <c r="J322" s="98"/>
      <c r="K322" s="98"/>
      <c r="L322" s="98"/>
      <c r="M322" s="98"/>
      <c r="N322" s="98"/>
      <c r="O322" s="98"/>
      <c r="P322" s="98"/>
      <c r="Q322" s="22"/>
      <c r="R322" s="36"/>
      <c r="S322" s="36"/>
      <c r="T322" s="316"/>
      <c r="U322" s="317"/>
      <c r="V322" s="317"/>
      <c r="W322" s="317"/>
      <c r="X322" s="317"/>
      <c r="Y322" s="317"/>
      <c r="Z322" s="317"/>
      <c r="AA322" s="317"/>
      <c r="AB322" s="317"/>
      <c r="AC322" s="317"/>
      <c r="AD322" s="318"/>
      <c r="AE322" s="20"/>
      <c r="AF322" s="20"/>
      <c r="AG322" s="20"/>
      <c r="AH322" s="20"/>
      <c r="AJ322" s="5"/>
      <c r="AK322" s="5"/>
      <c r="AL322" s="5"/>
      <c r="AM322" s="5"/>
      <c r="AN322" s="5"/>
      <c r="AO322" s="5"/>
      <c r="AP322" s="5"/>
      <c r="AQ322" s="5"/>
    </row>
    <row r="323" spans="1:44" s="2" customFormat="1" ht="15" customHeight="1" x14ac:dyDescent="0.4">
      <c r="A323" s="20"/>
      <c r="B323" s="20"/>
      <c r="C323" s="20"/>
      <c r="D323" s="20"/>
      <c r="E323" s="20"/>
      <c r="F323" s="20"/>
      <c r="G323" s="20"/>
      <c r="H323" s="20"/>
      <c r="I323" s="20"/>
      <c r="J323" s="20"/>
      <c r="K323" s="20"/>
      <c r="L323" s="20"/>
      <c r="M323" s="20"/>
      <c r="N323" s="20"/>
      <c r="O323" s="20"/>
      <c r="P323" s="20"/>
      <c r="Q323" s="20"/>
      <c r="R323" s="70"/>
      <c r="S323" s="70"/>
      <c r="T323" s="70"/>
      <c r="U323" s="70"/>
      <c r="V323" s="70"/>
      <c r="W323" s="70"/>
      <c r="X323" s="70"/>
      <c r="Y323" s="70"/>
      <c r="Z323" s="70"/>
      <c r="AA323" s="70"/>
      <c r="AB323" s="70"/>
      <c r="AC323" s="20"/>
      <c r="AD323" s="20"/>
      <c r="AE323" s="20"/>
      <c r="AF323" s="20"/>
      <c r="AG323" s="20"/>
      <c r="AH323" s="20"/>
      <c r="AI323" s="136"/>
      <c r="AJ323" s="5"/>
      <c r="AK323" s="5"/>
      <c r="AL323" s="5"/>
      <c r="AM323" s="5"/>
      <c r="AN323" s="5"/>
      <c r="AO323" s="5"/>
      <c r="AP323" s="5"/>
      <c r="AQ323" s="5"/>
      <c r="AR323" s="1"/>
    </row>
    <row r="324" spans="1:44" ht="15" customHeight="1" x14ac:dyDescent="0.4">
      <c r="A324" s="20"/>
      <c r="B324" s="20"/>
      <c r="C324" s="20"/>
      <c r="D324" s="20"/>
      <c r="E324" s="20"/>
      <c r="F324" s="20"/>
      <c r="G324" s="20"/>
      <c r="H324" s="20"/>
      <c r="I324" s="20"/>
      <c r="J324" s="20"/>
      <c r="K324" s="20"/>
      <c r="L324" s="20"/>
      <c r="M324" s="20"/>
      <c r="N324" s="20"/>
      <c r="O324" s="20"/>
      <c r="P324" s="20"/>
      <c r="Q324" s="20"/>
      <c r="R324" s="70"/>
      <c r="S324" s="70"/>
      <c r="T324" s="70"/>
      <c r="U324" s="70"/>
      <c r="V324" s="70"/>
      <c r="W324" s="70"/>
      <c r="X324" s="70"/>
      <c r="Y324" s="70"/>
      <c r="Z324" s="70"/>
      <c r="AA324" s="70"/>
      <c r="AB324" s="70"/>
      <c r="AC324" s="20"/>
      <c r="AD324" s="20"/>
      <c r="AE324" s="20"/>
      <c r="AF324" s="20"/>
      <c r="AG324" s="20"/>
      <c r="AH324" s="20"/>
    </row>
    <row r="325" spans="1:44" ht="15" customHeight="1" x14ac:dyDescent="0.4">
      <c r="A325" s="10"/>
      <c r="B325" s="9" t="s">
        <v>64</v>
      </c>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J325" s="4"/>
      <c r="AK325" s="4"/>
      <c r="AL325" s="4"/>
      <c r="AM325" s="4"/>
      <c r="AN325" s="4"/>
      <c r="AO325" s="4"/>
      <c r="AP325" s="4"/>
      <c r="AQ325" s="4"/>
      <c r="AR325" s="2"/>
    </row>
    <row r="326" spans="1:44" ht="15" customHeight="1" x14ac:dyDescent="0.4">
      <c r="A326" s="27"/>
      <c r="B326" s="28"/>
      <c r="C326" s="10" t="s">
        <v>1438</v>
      </c>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row>
    <row r="327" spans="1:44" ht="15" customHeight="1" x14ac:dyDescent="0.4">
      <c r="A327" s="10"/>
      <c r="B327" s="9" t="s">
        <v>61</v>
      </c>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row>
    <row r="328" spans="1:44" s="2" customFormat="1" ht="15" customHeight="1" x14ac:dyDescent="0.4">
      <c r="A328" s="10"/>
      <c r="B328" s="9"/>
      <c r="C328" s="9" t="s">
        <v>255</v>
      </c>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36"/>
      <c r="AJ328" s="1"/>
      <c r="AK328" s="1"/>
      <c r="AL328" s="1"/>
      <c r="AM328" s="1"/>
      <c r="AN328" s="1"/>
      <c r="AO328" s="1"/>
      <c r="AP328" s="1"/>
      <c r="AQ328" s="1"/>
      <c r="AR328" s="1"/>
    </row>
    <row r="329" spans="1:44" ht="15" customHeight="1" x14ac:dyDescent="0.4">
      <c r="A329" s="10"/>
      <c r="B329" s="9"/>
      <c r="C329" s="10" t="s">
        <v>96</v>
      </c>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33"/>
      <c r="AJ329" s="2"/>
      <c r="AK329" s="2"/>
      <c r="AL329" s="2"/>
      <c r="AM329" s="2"/>
      <c r="AN329" s="2"/>
      <c r="AO329" s="2"/>
      <c r="AP329" s="2"/>
      <c r="AQ329" s="2"/>
    </row>
    <row r="330" spans="1:44" ht="15" customHeight="1" x14ac:dyDescent="0.4">
      <c r="A330" s="11"/>
      <c r="B330" s="29"/>
      <c r="C330" s="173" t="s">
        <v>271</v>
      </c>
      <c r="D330" s="174"/>
      <c r="E330" s="174"/>
      <c r="F330" s="174"/>
      <c r="G330" s="174"/>
      <c r="H330" s="174"/>
      <c r="I330" s="174"/>
      <c r="J330" s="174"/>
      <c r="K330" s="174"/>
      <c r="L330" s="174"/>
      <c r="M330" s="174"/>
      <c r="N330" s="174"/>
      <c r="O330" s="174"/>
      <c r="P330" s="175"/>
      <c r="Q330" s="173" t="s">
        <v>272</v>
      </c>
      <c r="R330" s="174"/>
      <c r="S330" s="175"/>
      <c r="T330" s="195" t="s">
        <v>273</v>
      </c>
      <c r="U330" s="321"/>
      <c r="V330" s="321"/>
      <c r="W330" s="321"/>
      <c r="X330" s="11"/>
      <c r="Y330" s="11"/>
      <c r="Z330" s="11"/>
      <c r="AA330" s="11"/>
      <c r="AB330" s="11"/>
      <c r="AC330" s="11"/>
      <c r="AD330" s="11"/>
      <c r="AE330" s="11"/>
      <c r="AF330" s="11"/>
      <c r="AG330" s="11"/>
      <c r="AH330" s="11"/>
      <c r="AR330" s="2"/>
    </row>
    <row r="331" spans="1:44" ht="15" customHeight="1" x14ac:dyDescent="0.4">
      <c r="A331" s="10"/>
      <c r="B331" s="9"/>
      <c r="C331" s="76" t="s">
        <v>274</v>
      </c>
      <c r="D331" s="280" t="s">
        <v>1674</v>
      </c>
      <c r="E331" s="280"/>
      <c r="F331" s="280"/>
      <c r="G331" s="280"/>
      <c r="H331" s="280"/>
      <c r="I331" s="280"/>
      <c r="J331" s="280"/>
      <c r="K331" s="280"/>
      <c r="L331" s="280"/>
      <c r="M331" s="280"/>
      <c r="N331" s="280"/>
      <c r="O331" s="280"/>
      <c r="P331" s="281"/>
      <c r="Q331" s="538" t="s">
        <v>277</v>
      </c>
      <c r="R331" s="204"/>
      <c r="S331" s="205"/>
      <c r="T331" s="539" t="s">
        <v>275</v>
      </c>
      <c r="U331" s="540"/>
      <c r="V331" s="540"/>
      <c r="W331" s="540"/>
      <c r="X331" s="10"/>
      <c r="Y331" s="10"/>
      <c r="Z331" s="10"/>
      <c r="AA331" s="10"/>
      <c r="AB331" s="10"/>
      <c r="AC331" s="10"/>
      <c r="AD331" s="10"/>
      <c r="AE331" s="10"/>
      <c r="AF331" s="10"/>
      <c r="AG331" s="10"/>
      <c r="AH331" s="10"/>
    </row>
    <row r="332" spans="1:44" ht="15" customHeight="1" x14ac:dyDescent="0.4">
      <c r="A332" s="10"/>
      <c r="B332" s="9"/>
      <c r="C332" s="76" t="s">
        <v>274</v>
      </c>
      <c r="D332" s="280" t="s">
        <v>1675</v>
      </c>
      <c r="E332" s="280"/>
      <c r="F332" s="280"/>
      <c r="G332" s="280"/>
      <c r="H332" s="280"/>
      <c r="I332" s="280"/>
      <c r="J332" s="280"/>
      <c r="K332" s="280"/>
      <c r="L332" s="280"/>
      <c r="M332" s="280"/>
      <c r="N332" s="280"/>
      <c r="O332" s="280"/>
      <c r="P332" s="281"/>
      <c r="Q332" s="538" t="s">
        <v>278</v>
      </c>
      <c r="R332" s="204"/>
      <c r="S332" s="205"/>
      <c r="T332" s="539" t="s">
        <v>276</v>
      </c>
      <c r="U332" s="540"/>
      <c r="V332" s="540"/>
      <c r="W332" s="540"/>
      <c r="X332" s="10"/>
      <c r="Y332" s="10"/>
      <c r="Z332" s="10"/>
      <c r="AA332" s="10"/>
      <c r="AB332" s="10"/>
      <c r="AC332" s="10"/>
      <c r="AD332" s="10"/>
      <c r="AE332" s="10"/>
      <c r="AF332" s="10"/>
      <c r="AG332" s="10"/>
      <c r="AH332" s="10"/>
    </row>
    <row r="333" spans="1:44" ht="15" customHeight="1" x14ac:dyDescent="0.4">
      <c r="A333" s="10"/>
      <c r="B333" s="9"/>
      <c r="C333" s="76" t="s">
        <v>274</v>
      </c>
      <c r="D333" s="280" t="s">
        <v>1676</v>
      </c>
      <c r="E333" s="280"/>
      <c r="F333" s="280"/>
      <c r="G333" s="280"/>
      <c r="H333" s="280"/>
      <c r="I333" s="280"/>
      <c r="J333" s="280"/>
      <c r="K333" s="280"/>
      <c r="L333" s="280"/>
      <c r="M333" s="280"/>
      <c r="N333" s="280"/>
      <c r="O333" s="280"/>
      <c r="P333" s="281"/>
      <c r="Q333" s="538" t="s">
        <v>277</v>
      </c>
      <c r="R333" s="204"/>
      <c r="S333" s="205"/>
      <c r="T333" s="539" t="s">
        <v>279</v>
      </c>
      <c r="U333" s="540"/>
      <c r="V333" s="540"/>
      <c r="W333" s="540"/>
      <c r="X333" s="10"/>
      <c r="Y333" s="10"/>
      <c r="Z333" s="10"/>
      <c r="AA333" s="10"/>
      <c r="AB333" s="10"/>
      <c r="AC333" s="10"/>
      <c r="AD333" s="10"/>
      <c r="AE333" s="10"/>
      <c r="AF333" s="10"/>
      <c r="AG333" s="10"/>
      <c r="AH333" s="10"/>
    </row>
    <row r="334" spans="1:44" ht="9" customHeight="1" x14ac:dyDescent="0.4">
      <c r="A334" s="10"/>
      <c r="B334" s="9"/>
      <c r="C334" s="30"/>
      <c r="D334" s="32"/>
      <c r="E334" s="32"/>
      <c r="F334" s="32"/>
      <c r="G334" s="32"/>
      <c r="H334" s="32"/>
      <c r="I334" s="32"/>
      <c r="J334" s="32"/>
      <c r="K334" s="32"/>
      <c r="L334" s="32"/>
      <c r="M334" s="32"/>
      <c r="N334" s="32"/>
      <c r="O334" s="32"/>
      <c r="P334" s="32"/>
      <c r="Q334" s="31"/>
      <c r="R334" s="31"/>
      <c r="S334" s="31"/>
      <c r="T334" s="30"/>
      <c r="U334" s="32"/>
      <c r="V334" s="32"/>
      <c r="W334" s="32"/>
      <c r="X334" s="10"/>
      <c r="Y334" s="10"/>
      <c r="Z334" s="10"/>
      <c r="AA334" s="10"/>
      <c r="AB334" s="10"/>
      <c r="AC334" s="10"/>
      <c r="AD334" s="10"/>
      <c r="AE334" s="10"/>
      <c r="AF334" s="10"/>
      <c r="AG334" s="10"/>
      <c r="AH334" s="10"/>
      <c r="AI334" s="133"/>
      <c r="AJ334" s="2"/>
      <c r="AK334" s="2"/>
      <c r="AL334" s="2"/>
      <c r="AM334" s="2"/>
      <c r="AN334" s="2"/>
      <c r="AO334" s="2"/>
      <c r="AP334" s="2"/>
      <c r="AQ334" s="2"/>
    </row>
    <row r="335" spans="1:44" ht="15" customHeight="1" x14ac:dyDescent="0.4">
      <c r="A335" s="11"/>
      <c r="B335" s="29"/>
      <c r="C335" s="173" t="s">
        <v>271</v>
      </c>
      <c r="D335" s="174"/>
      <c r="E335" s="174"/>
      <c r="F335" s="174"/>
      <c r="G335" s="174"/>
      <c r="H335" s="174"/>
      <c r="I335" s="174"/>
      <c r="J335" s="174"/>
      <c r="K335" s="174"/>
      <c r="L335" s="174"/>
      <c r="M335" s="174"/>
      <c r="N335" s="174"/>
      <c r="O335" s="174"/>
      <c r="P335" s="175"/>
      <c r="Q335" s="173" t="s">
        <v>272</v>
      </c>
      <c r="R335" s="174"/>
      <c r="S335" s="175"/>
      <c r="T335" s="195" t="s">
        <v>273</v>
      </c>
      <c r="U335" s="321"/>
      <c r="V335" s="321"/>
      <c r="W335" s="321"/>
      <c r="X335" s="11"/>
      <c r="Y335" s="11"/>
      <c r="Z335" s="11"/>
      <c r="AA335" s="11"/>
      <c r="AB335" s="11"/>
      <c r="AC335" s="11"/>
      <c r="AD335" s="11"/>
      <c r="AE335" s="11"/>
      <c r="AF335" s="11"/>
      <c r="AG335" s="11"/>
      <c r="AH335" s="11"/>
    </row>
    <row r="336" spans="1:44" ht="15" customHeight="1" x14ac:dyDescent="0.4">
      <c r="A336" s="10"/>
      <c r="B336" s="9"/>
      <c r="C336" s="76" t="s">
        <v>274</v>
      </c>
      <c r="D336" s="278"/>
      <c r="E336" s="278"/>
      <c r="F336" s="278"/>
      <c r="G336" s="278"/>
      <c r="H336" s="278"/>
      <c r="I336" s="278"/>
      <c r="J336" s="278"/>
      <c r="K336" s="278"/>
      <c r="L336" s="278"/>
      <c r="M336" s="278"/>
      <c r="N336" s="278"/>
      <c r="O336" s="278"/>
      <c r="P336" s="279"/>
      <c r="Q336" s="275"/>
      <c r="R336" s="276"/>
      <c r="S336" s="277"/>
      <c r="T336" s="541"/>
      <c r="U336" s="542"/>
      <c r="V336" s="542"/>
      <c r="W336" s="542"/>
      <c r="X336" s="10"/>
      <c r="Y336" s="10"/>
      <c r="Z336" s="10"/>
      <c r="AA336" s="10"/>
      <c r="AB336" s="10"/>
      <c r="AC336" s="10"/>
      <c r="AD336" s="10"/>
      <c r="AE336" s="10"/>
      <c r="AF336" s="10"/>
      <c r="AG336" s="10"/>
      <c r="AH336" s="10"/>
    </row>
    <row r="337" spans="1:40" ht="15" customHeight="1" x14ac:dyDescent="0.4">
      <c r="A337" s="10"/>
      <c r="B337" s="9"/>
      <c r="C337" s="76" t="s">
        <v>274</v>
      </c>
      <c r="D337" s="278"/>
      <c r="E337" s="278"/>
      <c r="F337" s="278"/>
      <c r="G337" s="278"/>
      <c r="H337" s="278"/>
      <c r="I337" s="278"/>
      <c r="J337" s="278"/>
      <c r="K337" s="278"/>
      <c r="L337" s="278"/>
      <c r="M337" s="278"/>
      <c r="N337" s="278"/>
      <c r="O337" s="278"/>
      <c r="P337" s="279"/>
      <c r="Q337" s="275"/>
      <c r="R337" s="276"/>
      <c r="S337" s="277"/>
      <c r="T337" s="541"/>
      <c r="U337" s="542"/>
      <c r="V337" s="542"/>
      <c r="W337" s="542"/>
      <c r="X337" s="10"/>
      <c r="Y337" s="10"/>
      <c r="Z337" s="10"/>
      <c r="AA337" s="10"/>
      <c r="AB337" s="10"/>
      <c r="AC337" s="10"/>
      <c r="AD337" s="10"/>
      <c r="AE337" s="10"/>
      <c r="AF337" s="10"/>
      <c r="AG337" s="10"/>
      <c r="AH337" s="10"/>
    </row>
    <row r="338" spans="1:40" ht="15" customHeight="1" x14ac:dyDescent="0.4">
      <c r="A338" s="10"/>
      <c r="B338" s="9"/>
      <c r="C338" s="76" t="s">
        <v>274</v>
      </c>
      <c r="D338" s="278"/>
      <c r="E338" s="278"/>
      <c r="F338" s="278"/>
      <c r="G338" s="278"/>
      <c r="H338" s="278"/>
      <c r="I338" s="278"/>
      <c r="J338" s="278"/>
      <c r="K338" s="278"/>
      <c r="L338" s="278"/>
      <c r="M338" s="278"/>
      <c r="N338" s="278"/>
      <c r="O338" s="278"/>
      <c r="P338" s="279"/>
      <c r="Q338" s="275"/>
      <c r="R338" s="276"/>
      <c r="S338" s="277"/>
      <c r="T338" s="541"/>
      <c r="U338" s="542"/>
      <c r="V338" s="542"/>
      <c r="W338" s="542"/>
      <c r="X338" s="10"/>
      <c r="Y338" s="10"/>
      <c r="Z338" s="10"/>
      <c r="AA338" s="10"/>
      <c r="AB338" s="10"/>
      <c r="AC338" s="10"/>
      <c r="AD338" s="10"/>
      <c r="AE338" s="10"/>
      <c r="AF338" s="10"/>
      <c r="AG338" s="10"/>
      <c r="AH338" s="10"/>
    </row>
    <row r="339" spans="1:40" ht="15" customHeight="1" x14ac:dyDescent="0.4">
      <c r="A339" s="10"/>
      <c r="B339" s="9"/>
      <c r="C339" s="76" t="s">
        <v>274</v>
      </c>
      <c r="D339" s="278"/>
      <c r="E339" s="278"/>
      <c r="F339" s="278"/>
      <c r="G339" s="278"/>
      <c r="H339" s="278"/>
      <c r="I339" s="278"/>
      <c r="J339" s="278"/>
      <c r="K339" s="278"/>
      <c r="L339" s="278"/>
      <c r="M339" s="278"/>
      <c r="N339" s="278"/>
      <c r="O339" s="278"/>
      <c r="P339" s="279"/>
      <c r="Q339" s="275"/>
      <c r="R339" s="276"/>
      <c r="S339" s="277"/>
      <c r="T339" s="541"/>
      <c r="U339" s="542"/>
      <c r="V339" s="542"/>
      <c r="W339" s="542"/>
      <c r="X339" s="10"/>
      <c r="Y339" s="10"/>
      <c r="Z339" s="10"/>
      <c r="AA339" s="10"/>
      <c r="AB339" s="10"/>
      <c r="AC339" s="10"/>
      <c r="AD339" s="10"/>
      <c r="AE339" s="10"/>
      <c r="AF339" s="10"/>
      <c r="AG339" s="10"/>
      <c r="AH339" s="10"/>
    </row>
    <row r="340" spans="1:40" ht="15" customHeight="1" x14ac:dyDescent="0.4">
      <c r="A340" s="10"/>
      <c r="B340" s="9"/>
      <c r="C340" s="76" t="s">
        <v>274</v>
      </c>
      <c r="D340" s="278"/>
      <c r="E340" s="278"/>
      <c r="F340" s="278"/>
      <c r="G340" s="278"/>
      <c r="H340" s="278"/>
      <c r="I340" s="278"/>
      <c r="J340" s="278"/>
      <c r="K340" s="278"/>
      <c r="L340" s="278"/>
      <c r="M340" s="278"/>
      <c r="N340" s="278"/>
      <c r="O340" s="278"/>
      <c r="P340" s="279"/>
      <c r="Q340" s="275"/>
      <c r="R340" s="276"/>
      <c r="S340" s="277"/>
      <c r="T340" s="541"/>
      <c r="U340" s="542"/>
      <c r="V340" s="542"/>
      <c r="W340" s="542"/>
      <c r="X340" s="10"/>
      <c r="Y340" s="10"/>
      <c r="Z340" s="10"/>
      <c r="AA340" s="10"/>
      <c r="AB340" s="10"/>
      <c r="AC340" s="10"/>
      <c r="AD340" s="10"/>
      <c r="AE340" s="10"/>
      <c r="AF340" s="10"/>
      <c r="AG340" s="10"/>
      <c r="AH340" s="10"/>
    </row>
    <row r="341" spans="1:40" ht="15" customHeight="1" x14ac:dyDescent="0.4">
      <c r="A341" s="10"/>
      <c r="B341" s="9"/>
      <c r="C341" s="76" t="s">
        <v>274</v>
      </c>
      <c r="D341" s="278"/>
      <c r="E341" s="278"/>
      <c r="F341" s="278"/>
      <c r="G341" s="278"/>
      <c r="H341" s="278"/>
      <c r="I341" s="278"/>
      <c r="J341" s="278"/>
      <c r="K341" s="278"/>
      <c r="L341" s="278"/>
      <c r="M341" s="278"/>
      <c r="N341" s="278"/>
      <c r="O341" s="278"/>
      <c r="P341" s="279"/>
      <c r="Q341" s="275"/>
      <c r="R341" s="276"/>
      <c r="S341" s="277"/>
      <c r="T341" s="541"/>
      <c r="U341" s="542"/>
      <c r="V341" s="542"/>
      <c r="W341" s="542"/>
      <c r="X341" s="10"/>
      <c r="Y341" s="10"/>
      <c r="Z341" s="10"/>
      <c r="AA341" s="10"/>
      <c r="AB341" s="10"/>
      <c r="AC341" s="10"/>
      <c r="AD341" s="10"/>
      <c r="AE341" s="10"/>
      <c r="AF341" s="10"/>
      <c r="AG341" s="10"/>
      <c r="AH341" s="10"/>
    </row>
    <row r="342" spans="1:40" ht="15" customHeight="1" x14ac:dyDescent="0.4">
      <c r="A342" s="10"/>
      <c r="B342" s="9"/>
      <c r="C342" s="76" t="s">
        <v>274</v>
      </c>
      <c r="D342" s="278"/>
      <c r="E342" s="278"/>
      <c r="F342" s="278"/>
      <c r="G342" s="278"/>
      <c r="H342" s="278"/>
      <c r="I342" s="278"/>
      <c r="J342" s="278"/>
      <c r="K342" s="278"/>
      <c r="L342" s="278"/>
      <c r="M342" s="278"/>
      <c r="N342" s="278"/>
      <c r="O342" s="278"/>
      <c r="P342" s="279"/>
      <c r="Q342" s="275"/>
      <c r="R342" s="276"/>
      <c r="S342" s="277"/>
      <c r="T342" s="541"/>
      <c r="U342" s="542"/>
      <c r="V342" s="542"/>
      <c r="W342" s="542"/>
      <c r="X342" s="10"/>
      <c r="Y342" s="10"/>
      <c r="Z342" s="10"/>
      <c r="AA342" s="10"/>
      <c r="AB342" s="10"/>
      <c r="AC342" s="10"/>
      <c r="AD342" s="10"/>
      <c r="AE342" s="10"/>
      <c r="AF342" s="10"/>
      <c r="AG342" s="10"/>
      <c r="AH342" s="10"/>
    </row>
    <row r="343" spans="1:40" ht="15" customHeight="1" x14ac:dyDescent="0.4">
      <c r="A343" s="10"/>
      <c r="B343" s="9"/>
      <c r="C343" s="76" t="s">
        <v>274</v>
      </c>
      <c r="D343" s="278"/>
      <c r="E343" s="278"/>
      <c r="F343" s="278"/>
      <c r="G343" s="278"/>
      <c r="H343" s="278"/>
      <c r="I343" s="278"/>
      <c r="J343" s="278"/>
      <c r="K343" s="278"/>
      <c r="L343" s="278"/>
      <c r="M343" s="278"/>
      <c r="N343" s="278"/>
      <c r="O343" s="278"/>
      <c r="P343" s="279"/>
      <c r="Q343" s="275"/>
      <c r="R343" s="276"/>
      <c r="S343" s="277"/>
      <c r="T343" s="541"/>
      <c r="U343" s="542"/>
      <c r="V343" s="542"/>
      <c r="W343" s="542"/>
      <c r="X343" s="10"/>
      <c r="Y343" s="10"/>
      <c r="Z343" s="10"/>
      <c r="AA343" s="10"/>
      <c r="AB343" s="10"/>
      <c r="AC343" s="10"/>
      <c r="AD343" s="10"/>
      <c r="AE343" s="10"/>
      <c r="AF343" s="10"/>
      <c r="AG343" s="10"/>
      <c r="AH343" s="10"/>
    </row>
    <row r="344" spans="1:40" ht="15" customHeight="1" x14ac:dyDescent="0.4">
      <c r="A344" s="10"/>
      <c r="B344" s="9"/>
      <c r="C344" s="76" t="s">
        <v>274</v>
      </c>
      <c r="D344" s="278"/>
      <c r="E344" s="278"/>
      <c r="F344" s="278"/>
      <c r="G344" s="278"/>
      <c r="H344" s="278"/>
      <c r="I344" s="278"/>
      <c r="J344" s="278"/>
      <c r="K344" s="278"/>
      <c r="L344" s="278"/>
      <c r="M344" s="278"/>
      <c r="N344" s="278"/>
      <c r="O344" s="278"/>
      <c r="P344" s="279"/>
      <c r="Q344" s="275"/>
      <c r="R344" s="276"/>
      <c r="S344" s="277"/>
      <c r="T344" s="541"/>
      <c r="U344" s="542"/>
      <c r="V344" s="542"/>
      <c r="W344" s="542"/>
      <c r="X344" s="10"/>
      <c r="Y344" s="10"/>
      <c r="Z344" s="10"/>
      <c r="AA344" s="10"/>
      <c r="AB344" s="10"/>
      <c r="AC344" s="10"/>
      <c r="AD344" s="10"/>
      <c r="AE344" s="10"/>
      <c r="AF344" s="10"/>
      <c r="AG344" s="10"/>
      <c r="AH344" s="10"/>
    </row>
    <row r="345" spans="1:40" ht="15" customHeight="1" x14ac:dyDescent="0.4">
      <c r="A345" s="10"/>
      <c r="B345" s="9"/>
      <c r="C345" s="76" t="s">
        <v>274</v>
      </c>
      <c r="D345" s="278"/>
      <c r="E345" s="278"/>
      <c r="F345" s="278"/>
      <c r="G345" s="278"/>
      <c r="H345" s="278"/>
      <c r="I345" s="278"/>
      <c r="J345" s="278"/>
      <c r="K345" s="278"/>
      <c r="L345" s="278"/>
      <c r="M345" s="278"/>
      <c r="N345" s="278"/>
      <c r="O345" s="278"/>
      <c r="P345" s="279"/>
      <c r="Q345" s="275"/>
      <c r="R345" s="276"/>
      <c r="S345" s="277"/>
      <c r="T345" s="541"/>
      <c r="U345" s="542"/>
      <c r="V345" s="542"/>
      <c r="W345" s="542"/>
      <c r="X345" s="10"/>
      <c r="Y345" s="10"/>
      <c r="Z345" s="10"/>
      <c r="AA345" s="10"/>
      <c r="AB345" s="10"/>
      <c r="AC345" s="10"/>
      <c r="AD345" s="10"/>
      <c r="AE345" s="10"/>
      <c r="AF345" s="10"/>
      <c r="AG345" s="10"/>
      <c r="AH345" s="10"/>
    </row>
    <row r="346" spans="1:40" ht="15" customHeight="1" x14ac:dyDescent="0.4">
      <c r="A346" s="10"/>
      <c r="B346" s="9"/>
      <c r="C346" s="76" t="s">
        <v>274</v>
      </c>
      <c r="D346" s="278"/>
      <c r="E346" s="278"/>
      <c r="F346" s="278"/>
      <c r="G346" s="278"/>
      <c r="H346" s="278"/>
      <c r="I346" s="278"/>
      <c r="J346" s="278"/>
      <c r="K346" s="278"/>
      <c r="L346" s="278"/>
      <c r="M346" s="278"/>
      <c r="N346" s="278"/>
      <c r="O346" s="278"/>
      <c r="P346" s="279"/>
      <c r="Q346" s="275"/>
      <c r="R346" s="276"/>
      <c r="S346" s="277"/>
      <c r="T346" s="541"/>
      <c r="U346" s="542"/>
      <c r="V346" s="542"/>
      <c r="W346" s="542"/>
      <c r="X346" s="10"/>
      <c r="Y346" s="10"/>
      <c r="Z346" s="10"/>
      <c r="AA346" s="10"/>
      <c r="AB346" s="10"/>
      <c r="AC346" s="10"/>
      <c r="AD346" s="10"/>
      <c r="AE346" s="10"/>
      <c r="AF346" s="10"/>
      <c r="AG346" s="10"/>
      <c r="AH346" s="10"/>
    </row>
    <row r="347" spans="1:40" ht="15" customHeight="1" x14ac:dyDescent="0.4">
      <c r="A347" s="10"/>
      <c r="B347" s="9"/>
      <c r="C347" s="76" t="s">
        <v>274</v>
      </c>
      <c r="D347" s="278"/>
      <c r="E347" s="278"/>
      <c r="F347" s="278"/>
      <c r="G347" s="278"/>
      <c r="H347" s="278"/>
      <c r="I347" s="278"/>
      <c r="J347" s="278"/>
      <c r="K347" s="278"/>
      <c r="L347" s="278"/>
      <c r="M347" s="278"/>
      <c r="N347" s="278"/>
      <c r="O347" s="278"/>
      <c r="P347" s="279"/>
      <c r="Q347" s="275"/>
      <c r="R347" s="276"/>
      <c r="S347" s="277"/>
      <c r="T347" s="541"/>
      <c r="U347" s="542"/>
      <c r="V347" s="542"/>
      <c r="W347" s="542"/>
      <c r="X347" s="10"/>
      <c r="Y347" s="10"/>
      <c r="Z347" s="10"/>
      <c r="AA347" s="10"/>
      <c r="AB347" s="10"/>
      <c r="AC347" s="10"/>
      <c r="AD347" s="10"/>
      <c r="AE347" s="10"/>
      <c r="AF347" s="10"/>
      <c r="AG347" s="10"/>
      <c r="AH347" s="10"/>
    </row>
    <row r="348" spans="1:40" ht="15" customHeight="1" x14ac:dyDescent="0.4">
      <c r="A348" s="10"/>
      <c r="B348" s="9"/>
      <c r="C348" s="76" t="s">
        <v>274</v>
      </c>
      <c r="D348" s="278"/>
      <c r="E348" s="278"/>
      <c r="F348" s="278"/>
      <c r="G348" s="278"/>
      <c r="H348" s="278"/>
      <c r="I348" s="278"/>
      <c r="J348" s="278"/>
      <c r="K348" s="278"/>
      <c r="L348" s="278"/>
      <c r="M348" s="278"/>
      <c r="N348" s="278"/>
      <c r="O348" s="278"/>
      <c r="P348" s="279"/>
      <c r="Q348" s="275"/>
      <c r="R348" s="276"/>
      <c r="S348" s="277"/>
      <c r="T348" s="541"/>
      <c r="U348" s="542"/>
      <c r="V348" s="542"/>
      <c r="W348" s="542"/>
      <c r="X348" s="10"/>
      <c r="Y348" s="10"/>
      <c r="Z348" s="10"/>
      <c r="AA348" s="10"/>
      <c r="AB348" s="10"/>
      <c r="AC348" s="10"/>
      <c r="AD348" s="10"/>
      <c r="AE348" s="10"/>
      <c r="AF348" s="10"/>
      <c r="AG348" s="10"/>
      <c r="AH348" s="10"/>
    </row>
    <row r="349" spans="1:40" ht="15" customHeight="1" x14ac:dyDescent="0.4">
      <c r="A349" s="10"/>
      <c r="B349" s="9"/>
      <c r="C349" s="76" t="s">
        <v>274</v>
      </c>
      <c r="D349" s="278"/>
      <c r="E349" s="278"/>
      <c r="F349" s="278"/>
      <c r="G349" s="278"/>
      <c r="H349" s="278"/>
      <c r="I349" s="278"/>
      <c r="J349" s="278"/>
      <c r="K349" s="278"/>
      <c r="L349" s="278"/>
      <c r="M349" s="278"/>
      <c r="N349" s="278"/>
      <c r="O349" s="278"/>
      <c r="P349" s="279"/>
      <c r="Q349" s="275"/>
      <c r="R349" s="276"/>
      <c r="S349" s="277"/>
      <c r="T349" s="541"/>
      <c r="U349" s="542"/>
      <c r="V349" s="542"/>
      <c r="W349" s="542"/>
      <c r="X349" s="10"/>
      <c r="Y349" s="10"/>
      <c r="Z349" s="10"/>
      <c r="AA349" s="10"/>
      <c r="AB349" s="10"/>
      <c r="AC349" s="10"/>
      <c r="AD349" s="10"/>
      <c r="AE349" s="10"/>
      <c r="AF349" s="10"/>
      <c r="AG349" s="10"/>
      <c r="AH349" s="10"/>
    </row>
    <row r="350" spans="1:40" ht="15" customHeight="1" x14ac:dyDescent="0.4">
      <c r="A350" s="10"/>
      <c r="B350" s="9"/>
      <c r="C350" s="76" t="s">
        <v>274</v>
      </c>
      <c r="D350" s="278"/>
      <c r="E350" s="278"/>
      <c r="F350" s="278"/>
      <c r="G350" s="278"/>
      <c r="H350" s="278"/>
      <c r="I350" s="278"/>
      <c r="J350" s="278"/>
      <c r="K350" s="278"/>
      <c r="L350" s="278"/>
      <c r="M350" s="278"/>
      <c r="N350" s="278"/>
      <c r="O350" s="278"/>
      <c r="P350" s="279"/>
      <c r="Q350" s="275"/>
      <c r="R350" s="276"/>
      <c r="S350" s="277"/>
      <c r="T350" s="541"/>
      <c r="U350" s="542"/>
      <c r="V350" s="542"/>
      <c r="W350" s="542"/>
      <c r="X350" s="10"/>
      <c r="Y350" s="10"/>
      <c r="Z350" s="10"/>
      <c r="AA350" s="10"/>
      <c r="AB350" s="10"/>
      <c r="AC350" s="10"/>
      <c r="AD350" s="10"/>
      <c r="AE350" s="10"/>
      <c r="AF350" s="10"/>
      <c r="AG350" s="10"/>
      <c r="AH350" s="10"/>
      <c r="AI350" s="133"/>
      <c r="AJ350" s="2"/>
      <c r="AK350" s="134"/>
      <c r="AL350" s="135"/>
      <c r="AM350" s="135"/>
      <c r="AN350" s="135"/>
    </row>
    <row r="351" spans="1:40" ht="15" customHeight="1" x14ac:dyDescent="0.4">
      <c r="A351" s="10"/>
      <c r="B351" s="9"/>
      <c r="C351" s="76" t="s">
        <v>274</v>
      </c>
      <c r="D351" s="278"/>
      <c r="E351" s="278"/>
      <c r="F351" s="278"/>
      <c r="G351" s="278"/>
      <c r="H351" s="278"/>
      <c r="I351" s="278"/>
      <c r="J351" s="278"/>
      <c r="K351" s="278"/>
      <c r="L351" s="278"/>
      <c r="M351" s="278"/>
      <c r="N351" s="278"/>
      <c r="O351" s="278"/>
      <c r="P351" s="279"/>
      <c r="Q351" s="275"/>
      <c r="R351" s="276"/>
      <c r="S351" s="277"/>
      <c r="T351" s="541"/>
      <c r="U351" s="542"/>
      <c r="V351" s="542"/>
      <c r="W351" s="542"/>
      <c r="X351" s="10"/>
      <c r="Y351" s="10"/>
      <c r="Z351" s="137"/>
      <c r="AA351" s="137"/>
      <c r="AB351" s="137"/>
      <c r="AC351" s="137"/>
      <c r="AD351" s="137"/>
      <c r="AE351" s="137"/>
      <c r="AF351" s="137"/>
      <c r="AG351" s="137"/>
      <c r="AH351" s="11"/>
      <c r="AI351" s="133"/>
      <c r="AJ351" s="2"/>
      <c r="AK351" s="134"/>
      <c r="AL351" s="135"/>
      <c r="AM351" s="135"/>
      <c r="AN351" s="135"/>
    </row>
    <row r="352" spans="1:40" ht="15" customHeight="1" x14ac:dyDescent="0.4">
      <c r="A352" s="10"/>
      <c r="B352" s="9"/>
      <c r="C352" s="76" t="s">
        <v>274</v>
      </c>
      <c r="D352" s="278"/>
      <c r="E352" s="278"/>
      <c r="F352" s="278"/>
      <c r="G352" s="278"/>
      <c r="H352" s="278"/>
      <c r="I352" s="278"/>
      <c r="J352" s="278"/>
      <c r="K352" s="278"/>
      <c r="L352" s="278"/>
      <c r="M352" s="278"/>
      <c r="N352" s="278"/>
      <c r="O352" s="278"/>
      <c r="P352" s="279"/>
      <c r="Q352" s="275"/>
      <c r="R352" s="276"/>
      <c r="S352" s="277"/>
      <c r="T352" s="541"/>
      <c r="U352" s="542"/>
      <c r="V352" s="542"/>
      <c r="W352" s="542"/>
      <c r="X352" s="10"/>
      <c r="Y352" s="10"/>
      <c r="Z352" s="137"/>
      <c r="AA352" s="137"/>
      <c r="AB352" s="137"/>
      <c r="AC352" s="137"/>
      <c r="AD352" s="137"/>
      <c r="AE352" s="137"/>
      <c r="AF352" s="137"/>
      <c r="AG352" s="137"/>
      <c r="AH352" s="11"/>
      <c r="AI352" s="133"/>
      <c r="AJ352" s="2"/>
      <c r="AK352" s="134"/>
      <c r="AL352" s="135"/>
      <c r="AM352" s="135"/>
      <c r="AN352" s="135"/>
    </row>
    <row r="353" spans="1:44" ht="15" customHeight="1" x14ac:dyDescent="0.4">
      <c r="A353" s="10"/>
      <c r="B353" s="9"/>
      <c r="C353" s="76" t="s">
        <v>274</v>
      </c>
      <c r="D353" s="278"/>
      <c r="E353" s="278"/>
      <c r="F353" s="278"/>
      <c r="G353" s="278"/>
      <c r="H353" s="278"/>
      <c r="I353" s="278"/>
      <c r="J353" s="278"/>
      <c r="K353" s="278"/>
      <c r="L353" s="278"/>
      <c r="M353" s="278"/>
      <c r="N353" s="278"/>
      <c r="O353" s="278"/>
      <c r="P353" s="279"/>
      <c r="Q353" s="275"/>
      <c r="R353" s="276"/>
      <c r="S353" s="277"/>
      <c r="T353" s="541"/>
      <c r="U353" s="542"/>
      <c r="V353" s="542"/>
      <c r="W353" s="542"/>
      <c r="X353" s="10"/>
      <c r="Y353" s="10"/>
      <c r="Z353" s="137"/>
      <c r="AA353" s="137"/>
      <c r="AB353" s="137"/>
      <c r="AC353" s="137"/>
      <c r="AD353" s="137"/>
      <c r="AE353" s="137"/>
      <c r="AF353" s="137"/>
      <c r="AG353" s="137"/>
      <c r="AH353" s="11"/>
      <c r="AI353" s="133"/>
      <c r="AJ353" s="2"/>
      <c r="AK353" s="134"/>
      <c r="AL353" s="135"/>
      <c r="AM353" s="135"/>
      <c r="AN353" s="135"/>
    </row>
    <row r="354" spans="1:44" ht="15" customHeight="1" x14ac:dyDescent="0.4">
      <c r="A354" s="10"/>
      <c r="B354" s="9"/>
      <c r="C354" s="76" t="s">
        <v>274</v>
      </c>
      <c r="D354" s="278"/>
      <c r="E354" s="278"/>
      <c r="F354" s="278"/>
      <c r="G354" s="278"/>
      <c r="H354" s="278"/>
      <c r="I354" s="278"/>
      <c r="J354" s="278"/>
      <c r="K354" s="278"/>
      <c r="L354" s="278"/>
      <c r="M354" s="278"/>
      <c r="N354" s="278"/>
      <c r="O354" s="278"/>
      <c r="P354" s="279"/>
      <c r="Q354" s="275"/>
      <c r="R354" s="276"/>
      <c r="S354" s="277"/>
      <c r="T354" s="541"/>
      <c r="U354" s="542"/>
      <c r="V354" s="542"/>
      <c r="W354" s="542"/>
      <c r="X354" s="10"/>
      <c r="Y354" s="10"/>
      <c r="Z354" s="137"/>
      <c r="AA354" s="137"/>
      <c r="AB354" s="137"/>
      <c r="AC354" s="137"/>
      <c r="AD354" s="137"/>
      <c r="AE354" s="137"/>
      <c r="AF354" s="137"/>
      <c r="AG354" s="137"/>
      <c r="AH354" s="11"/>
      <c r="AI354" s="133"/>
      <c r="AJ354" s="2"/>
      <c r="AK354" s="134"/>
      <c r="AL354" s="135"/>
      <c r="AM354" s="135"/>
      <c r="AN354" s="135"/>
    </row>
    <row r="355" spans="1:44" ht="15" customHeight="1" x14ac:dyDescent="0.4">
      <c r="A355" s="10"/>
      <c r="B355" s="9"/>
      <c r="C355" s="76" t="s">
        <v>274</v>
      </c>
      <c r="D355" s="278"/>
      <c r="E355" s="278"/>
      <c r="F355" s="278"/>
      <c r="G355" s="278"/>
      <c r="H355" s="278"/>
      <c r="I355" s="278"/>
      <c r="J355" s="278"/>
      <c r="K355" s="278"/>
      <c r="L355" s="278"/>
      <c r="M355" s="278"/>
      <c r="N355" s="278"/>
      <c r="O355" s="278"/>
      <c r="P355" s="279"/>
      <c r="Q355" s="275"/>
      <c r="R355" s="276"/>
      <c r="S355" s="277"/>
      <c r="T355" s="541"/>
      <c r="U355" s="542"/>
      <c r="V355" s="542"/>
      <c r="W355" s="542"/>
      <c r="X355" s="10"/>
      <c r="Y355" s="10"/>
      <c r="Z355" s="137"/>
      <c r="AA355" s="137"/>
      <c r="AB355" s="137"/>
      <c r="AC355" s="137"/>
      <c r="AD355" s="137"/>
      <c r="AE355" s="137"/>
      <c r="AF355" s="137"/>
      <c r="AG355" s="137"/>
      <c r="AH355" s="11"/>
      <c r="AI355" s="133"/>
      <c r="AJ355" s="2"/>
      <c r="AK355" s="134"/>
      <c r="AL355" s="135"/>
      <c r="AM355" s="135"/>
      <c r="AN355" s="135"/>
    </row>
    <row r="356" spans="1:44" ht="15" customHeight="1" x14ac:dyDescent="0.4">
      <c r="A356" s="10"/>
      <c r="B356" s="9"/>
      <c r="C356" s="76" t="s">
        <v>274</v>
      </c>
      <c r="D356" s="278"/>
      <c r="E356" s="278"/>
      <c r="F356" s="278"/>
      <c r="G356" s="278"/>
      <c r="H356" s="278"/>
      <c r="I356" s="278"/>
      <c r="J356" s="278"/>
      <c r="K356" s="278"/>
      <c r="L356" s="278"/>
      <c r="M356" s="278"/>
      <c r="N356" s="278"/>
      <c r="O356" s="278"/>
      <c r="P356" s="279"/>
      <c r="Q356" s="275"/>
      <c r="R356" s="276"/>
      <c r="S356" s="277"/>
      <c r="T356" s="541"/>
      <c r="U356" s="542"/>
      <c r="V356" s="542"/>
      <c r="W356" s="542"/>
      <c r="X356" s="10"/>
      <c r="Y356" s="10"/>
      <c r="Z356" s="137"/>
      <c r="AA356" s="137"/>
      <c r="AB356" s="137"/>
      <c r="AC356" s="137"/>
      <c r="AD356" s="137"/>
      <c r="AE356" s="137"/>
      <c r="AF356" s="137"/>
      <c r="AG356" s="137"/>
      <c r="AH356" s="11"/>
      <c r="AI356" s="133"/>
      <c r="AJ356" s="2"/>
      <c r="AK356" s="134"/>
      <c r="AL356" s="135"/>
      <c r="AM356" s="135"/>
      <c r="AN356" s="135"/>
    </row>
    <row r="357" spans="1:44" s="2" customFormat="1" ht="15" customHeight="1" x14ac:dyDescent="0.4">
      <c r="A357" s="10"/>
      <c r="B357" s="9"/>
      <c r="C357" s="76" t="s">
        <v>274</v>
      </c>
      <c r="D357" s="278"/>
      <c r="E357" s="278"/>
      <c r="F357" s="278"/>
      <c r="G357" s="278"/>
      <c r="H357" s="278"/>
      <c r="I357" s="278"/>
      <c r="J357" s="278"/>
      <c r="K357" s="278"/>
      <c r="L357" s="278"/>
      <c r="M357" s="278"/>
      <c r="N357" s="278"/>
      <c r="O357" s="278"/>
      <c r="P357" s="279"/>
      <c r="Q357" s="275"/>
      <c r="R357" s="276"/>
      <c r="S357" s="277"/>
      <c r="T357" s="541"/>
      <c r="U357" s="542"/>
      <c r="V357" s="542"/>
      <c r="W357" s="542"/>
      <c r="X357" s="10"/>
      <c r="Y357" s="10"/>
      <c r="Z357" s="137"/>
      <c r="AA357" s="137"/>
      <c r="AB357" s="137"/>
      <c r="AC357" s="137"/>
      <c r="AD357" s="137"/>
      <c r="AE357" s="137"/>
      <c r="AF357" s="137"/>
      <c r="AG357" s="137"/>
      <c r="AH357" s="11"/>
      <c r="AI357" s="133"/>
      <c r="AK357" s="134"/>
      <c r="AL357" s="135"/>
      <c r="AM357" s="135"/>
      <c r="AN357" s="135"/>
      <c r="AO357" s="1"/>
      <c r="AP357" s="1"/>
      <c r="AQ357" s="1"/>
      <c r="AR357" s="1"/>
    </row>
    <row r="358" spans="1:44" ht="15" customHeight="1" x14ac:dyDescent="0.4">
      <c r="A358" s="10"/>
      <c r="B358" s="9"/>
      <c r="C358" s="76" t="s">
        <v>274</v>
      </c>
      <c r="D358" s="278"/>
      <c r="E358" s="278"/>
      <c r="F358" s="278"/>
      <c r="G358" s="278"/>
      <c r="H358" s="278"/>
      <c r="I358" s="278"/>
      <c r="J358" s="278"/>
      <c r="K358" s="278"/>
      <c r="L358" s="278"/>
      <c r="M358" s="278"/>
      <c r="N358" s="278"/>
      <c r="O358" s="278"/>
      <c r="P358" s="279"/>
      <c r="Q358" s="275"/>
      <c r="R358" s="276"/>
      <c r="S358" s="277"/>
      <c r="T358" s="541"/>
      <c r="U358" s="542"/>
      <c r="V358" s="542"/>
      <c r="W358" s="542"/>
      <c r="X358" s="10"/>
      <c r="Y358" s="10"/>
      <c r="Z358" s="137"/>
      <c r="AA358" s="137"/>
      <c r="AB358" s="137"/>
      <c r="AC358" s="137"/>
      <c r="AD358" s="137"/>
      <c r="AE358" s="137"/>
      <c r="AF358" s="137"/>
      <c r="AG358" s="137"/>
      <c r="AH358" s="11"/>
      <c r="AI358" s="133"/>
      <c r="AJ358" s="2"/>
      <c r="AK358" s="134"/>
      <c r="AL358" s="135"/>
      <c r="AM358" s="135"/>
      <c r="AN358" s="135"/>
    </row>
    <row r="359" spans="1:44" ht="15" customHeight="1" x14ac:dyDescent="0.4">
      <c r="A359" s="10"/>
      <c r="B359" s="9"/>
      <c r="C359" s="76" t="s">
        <v>274</v>
      </c>
      <c r="D359" s="278"/>
      <c r="E359" s="278"/>
      <c r="F359" s="278"/>
      <c r="G359" s="278"/>
      <c r="H359" s="278"/>
      <c r="I359" s="278"/>
      <c r="J359" s="278"/>
      <c r="K359" s="278"/>
      <c r="L359" s="278"/>
      <c r="M359" s="278"/>
      <c r="N359" s="278"/>
      <c r="O359" s="278"/>
      <c r="P359" s="279"/>
      <c r="Q359" s="275"/>
      <c r="R359" s="276"/>
      <c r="S359" s="277"/>
      <c r="T359" s="541"/>
      <c r="U359" s="542"/>
      <c r="V359" s="542"/>
      <c r="W359" s="542"/>
      <c r="X359" s="10"/>
      <c r="Y359" s="10"/>
      <c r="Z359" s="137"/>
      <c r="AA359" s="137"/>
      <c r="AB359" s="137"/>
      <c r="AC359" s="137"/>
      <c r="AD359" s="137"/>
      <c r="AE359" s="137"/>
      <c r="AF359" s="137"/>
      <c r="AG359" s="137"/>
      <c r="AH359" s="11"/>
      <c r="AI359" s="133"/>
      <c r="AJ359" s="2"/>
      <c r="AK359" s="134"/>
      <c r="AL359" s="135"/>
      <c r="AM359" s="135"/>
      <c r="AN359" s="135"/>
      <c r="AR359" s="2"/>
    </row>
    <row r="360" spans="1:44" s="2" customFormat="1" ht="15" customHeight="1" x14ac:dyDescent="0.4">
      <c r="A360" s="10"/>
      <c r="B360" s="9"/>
      <c r="C360" s="76" t="s">
        <v>274</v>
      </c>
      <c r="D360" s="278"/>
      <c r="E360" s="278"/>
      <c r="F360" s="278"/>
      <c r="G360" s="278"/>
      <c r="H360" s="278"/>
      <c r="I360" s="278"/>
      <c r="J360" s="278"/>
      <c r="K360" s="278"/>
      <c r="L360" s="278"/>
      <c r="M360" s="278"/>
      <c r="N360" s="278"/>
      <c r="O360" s="278"/>
      <c r="P360" s="279"/>
      <c r="Q360" s="275"/>
      <c r="R360" s="276"/>
      <c r="S360" s="277"/>
      <c r="T360" s="541"/>
      <c r="U360" s="542"/>
      <c r="V360" s="542"/>
      <c r="W360" s="542"/>
      <c r="X360" s="10"/>
      <c r="Y360" s="10"/>
      <c r="Z360" s="137"/>
      <c r="AA360" s="137"/>
      <c r="AB360" s="137"/>
      <c r="AC360" s="137"/>
      <c r="AD360" s="137"/>
      <c r="AE360" s="137"/>
      <c r="AF360" s="137"/>
      <c r="AG360" s="137"/>
      <c r="AH360" s="11"/>
      <c r="AI360" s="136"/>
      <c r="AJ360" s="1"/>
      <c r="AK360" s="1"/>
      <c r="AL360" s="1"/>
      <c r="AM360" s="1"/>
      <c r="AN360" s="1"/>
      <c r="AO360" s="1"/>
      <c r="AP360" s="1"/>
      <c r="AQ360" s="1"/>
      <c r="AR360" s="1"/>
    </row>
    <row r="361" spans="1:44" ht="9" customHeight="1" x14ac:dyDescent="0.4">
      <c r="A361" s="10"/>
      <c r="B361" s="9"/>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row>
    <row r="362" spans="1:44" ht="15" customHeight="1" x14ac:dyDescent="0.4">
      <c r="A362" s="10"/>
      <c r="B362" s="10"/>
      <c r="C362" s="9" t="s">
        <v>257</v>
      </c>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R362" s="2"/>
    </row>
    <row r="363" spans="1:44" ht="15" customHeight="1" x14ac:dyDescent="0.4">
      <c r="A363" s="10"/>
      <c r="B363" s="9"/>
      <c r="C363" s="10" t="s">
        <v>96</v>
      </c>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33"/>
      <c r="AJ363" s="2"/>
      <c r="AK363" s="2"/>
      <c r="AL363" s="2"/>
      <c r="AM363" s="2"/>
      <c r="AN363" s="2"/>
      <c r="AO363" s="2"/>
      <c r="AP363" s="2"/>
      <c r="AQ363" s="2"/>
    </row>
    <row r="364" spans="1:44" ht="15" customHeight="1" x14ac:dyDescent="0.4">
      <c r="A364" s="11"/>
      <c r="B364" s="29"/>
      <c r="C364" s="173" t="s">
        <v>271</v>
      </c>
      <c r="D364" s="174"/>
      <c r="E364" s="174"/>
      <c r="F364" s="174"/>
      <c r="G364" s="174"/>
      <c r="H364" s="174"/>
      <c r="I364" s="174"/>
      <c r="J364" s="174"/>
      <c r="K364" s="174"/>
      <c r="L364" s="174"/>
      <c r="M364" s="174"/>
      <c r="N364" s="174"/>
      <c r="O364" s="174"/>
      <c r="P364" s="175"/>
      <c r="Q364" s="173" t="s">
        <v>272</v>
      </c>
      <c r="R364" s="174"/>
      <c r="S364" s="175"/>
      <c r="T364" s="195" t="s">
        <v>273</v>
      </c>
      <c r="U364" s="321"/>
      <c r="V364" s="321"/>
      <c r="W364" s="321"/>
      <c r="X364" s="11"/>
      <c r="Y364" s="11"/>
      <c r="Z364" s="11"/>
      <c r="AA364" s="11"/>
      <c r="AB364" s="11"/>
      <c r="AC364" s="11"/>
      <c r="AD364" s="11"/>
      <c r="AE364" s="11"/>
      <c r="AF364" s="11"/>
      <c r="AG364" s="11"/>
      <c r="AH364" s="11"/>
    </row>
    <row r="365" spans="1:44" ht="15" customHeight="1" x14ac:dyDescent="0.4">
      <c r="A365" s="10"/>
      <c r="B365" s="9"/>
      <c r="C365" s="76" t="s">
        <v>274</v>
      </c>
      <c r="D365" s="280" t="s">
        <v>1677</v>
      </c>
      <c r="E365" s="280"/>
      <c r="F365" s="280"/>
      <c r="G365" s="280"/>
      <c r="H365" s="280"/>
      <c r="I365" s="280"/>
      <c r="J365" s="280"/>
      <c r="K365" s="280"/>
      <c r="L365" s="280"/>
      <c r="M365" s="280"/>
      <c r="N365" s="280"/>
      <c r="O365" s="280"/>
      <c r="P365" s="281"/>
      <c r="Q365" s="538" t="s">
        <v>278</v>
      </c>
      <c r="R365" s="204"/>
      <c r="S365" s="205"/>
      <c r="T365" s="539" t="s">
        <v>279</v>
      </c>
      <c r="U365" s="540"/>
      <c r="V365" s="540"/>
      <c r="W365" s="540"/>
      <c r="X365" s="10"/>
      <c r="Y365" s="10"/>
      <c r="Z365" s="10"/>
      <c r="AA365" s="10"/>
      <c r="AB365" s="10"/>
      <c r="AC365" s="10"/>
      <c r="AD365" s="10"/>
      <c r="AE365" s="10"/>
      <c r="AF365" s="10"/>
      <c r="AG365" s="10"/>
      <c r="AH365" s="10"/>
    </row>
    <row r="366" spans="1:44" ht="9" customHeight="1" x14ac:dyDescent="0.4">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33"/>
      <c r="AJ366" s="2"/>
      <c r="AK366" s="2"/>
      <c r="AL366" s="2"/>
      <c r="AM366" s="2"/>
      <c r="AN366" s="2"/>
      <c r="AO366" s="2"/>
      <c r="AP366" s="2"/>
      <c r="AQ366" s="2"/>
    </row>
    <row r="367" spans="1:44" ht="15" customHeight="1" x14ac:dyDescent="0.4">
      <c r="A367" s="11"/>
      <c r="B367" s="29"/>
      <c r="C367" s="173" t="s">
        <v>271</v>
      </c>
      <c r="D367" s="174"/>
      <c r="E367" s="174"/>
      <c r="F367" s="174"/>
      <c r="G367" s="174"/>
      <c r="H367" s="174"/>
      <c r="I367" s="174"/>
      <c r="J367" s="174"/>
      <c r="K367" s="174"/>
      <c r="L367" s="174"/>
      <c r="M367" s="174"/>
      <c r="N367" s="174"/>
      <c r="O367" s="174"/>
      <c r="P367" s="175"/>
      <c r="Q367" s="173" t="s">
        <v>272</v>
      </c>
      <c r="R367" s="174"/>
      <c r="S367" s="175"/>
      <c r="T367" s="195" t="s">
        <v>273</v>
      </c>
      <c r="U367" s="321"/>
      <c r="V367" s="321"/>
      <c r="W367" s="321"/>
      <c r="X367" s="11"/>
      <c r="Y367" s="11"/>
      <c r="Z367" s="11"/>
      <c r="AA367" s="11"/>
      <c r="AB367" s="11"/>
      <c r="AC367" s="11"/>
      <c r="AD367" s="11"/>
      <c r="AE367" s="11"/>
      <c r="AF367" s="11"/>
      <c r="AG367" s="11"/>
      <c r="AH367" s="11"/>
    </row>
    <row r="368" spans="1:44" ht="15" customHeight="1" x14ac:dyDescent="0.4">
      <c r="A368" s="10"/>
      <c r="B368" s="9"/>
      <c r="C368" s="76" t="s">
        <v>274</v>
      </c>
      <c r="D368" s="278"/>
      <c r="E368" s="278"/>
      <c r="F368" s="278"/>
      <c r="G368" s="278"/>
      <c r="H368" s="278"/>
      <c r="I368" s="278"/>
      <c r="J368" s="278"/>
      <c r="K368" s="278"/>
      <c r="L368" s="278"/>
      <c r="M368" s="278"/>
      <c r="N368" s="278"/>
      <c r="O368" s="278"/>
      <c r="P368" s="279"/>
      <c r="Q368" s="275"/>
      <c r="R368" s="276"/>
      <c r="S368" s="277"/>
      <c r="T368" s="541"/>
      <c r="U368" s="542"/>
      <c r="V368" s="542"/>
      <c r="W368" s="542"/>
      <c r="X368" s="10"/>
      <c r="Y368" s="10"/>
      <c r="Z368" s="10"/>
      <c r="AA368" s="10"/>
      <c r="AB368" s="10"/>
      <c r="AC368" s="10"/>
      <c r="AD368" s="10"/>
      <c r="AE368" s="10"/>
      <c r="AF368" s="10"/>
      <c r="AG368" s="10"/>
      <c r="AH368" s="10"/>
    </row>
    <row r="369" spans="1:40" ht="15" customHeight="1" x14ac:dyDescent="0.4">
      <c r="A369" s="10"/>
      <c r="B369" s="9"/>
      <c r="C369" s="76" t="s">
        <v>274</v>
      </c>
      <c r="D369" s="278"/>
      <c r="E369" s="278"/>
      <c r="F369" s="278"/>
      <c r="G369" s="278"/>
      <c r="H369" s="278"/>
      <c r="I369" s="278"/>
      <c r="J369" s="278"/>
      <c r="K369" s="278"/>
      <c r="L369" s="278"/>
      <c r="M369" s="278"/>
      <c r="N369" s="278"/>
      <c r="O369" s="278"/>
      <c r="P369" s="279"/>
      <c r="Q369" s="275"/>
      <c r="R369" s="276"/>
      <c r="S369" s="277"/>
      <c r="T369" s="541"/>
      <c r="U369" s="542"/>
      <c r="V369" s="542"/>
      <c r="W369" s="542"/>
      <c r="X369" s="10"/>
      <c r="Y369" s="10"/>
      <c r="Z369" s="10"/>
      <c r="AA369" s="10"/>
      <c r="AB369" s="10"/>
      <c r="AC369" s="10"/>
      <c r="AD369" s="10"/>
      <c r="AE369" s="10"/>
      <c r="AF369" s="10"/>
      <c r="AG369" s="10"/>
      <c r="AH369" s="10"/>
    </row>
    <row r="370" spans="1:40" ht="15" customHeight="1" x14ac:dyDescent="0.4">
      <c r="A370" s="10"/>
      <c r="B370" s="9"/>
      <c r="C370" s="76" t="s">
        <v>274</v>
      </c>
      <c r="D370" s="278"/>
      <c r="E370" s="278"/>
      <c r="F370" s="278"/>
      <c r="G370" s="278"/>
      <c r="H370" s="278"/>
      <c r="I370" s="278"/>
      <c r="J370" s="278"/>
      <c r="K370" s="278"/>
      <c r="L370" s="278"/>
      <c r="M370" s="278"/>
      <c r="N370" s="278"/>
      <c r="O370" s="278"/>
      <c r="P370" s="279"/>
      <c r="Q370" s="275"/>
      <c r="R370" s="276"/>
      <c r="S370" s="277"/>
      <c r="T370" s="541"/>
      <c r="U370" s="542"/>
      <c r="V370" s="542"/>
      <c r="W370" s="542"/>
      <c r="X370" s="10"/>
      <c r="Y370" s="10"/>
      <c r="Z370" s="10"/>
      <c r="AA370" s="10"/>
      <c r="AB370" s="10"/>
      <c r="AC370" s="10"/>
      <c r="AD370" s="10"/>
      <c r="AE370" s="10"/>
      <c r="AF370" s="10"/>
      <c r="AG370" s="10"/>
      <c r="AH370" s="10"/>
    </row>
    <row r="371" spans="1:40" ht="15" customHeight="1" x14ac:dyDescent="0.4">
      <c r="A371" s="10"/>
      <c r="B371" s="9"/>
      <c r="C371" s="76" t="s">
        <v>274</v>
      </c>
      <c r="D371" s="278"/>
      <c r="E371" s="278"/>
      <c r="F371" s="278"/>
      <c r="G371" s="278"/>
      <c r="H371" s="278"/>
      <c r="I371" s="278"/>
      <c r="J371" s="278"/>
      <c r="K371" s="278"/>
      <c r="L371" s="278"/>
      <c r="M371" s="278"/>
      <c r="N371" s="278"/>
      <c r="O371" s="278"/>
      <c r="P371" s="279"/>
      <c r="Q371" s="275"/>
      <c r="R371" s="276"/>
      <c r="S371" s="277"/>
      <c r="T371" s="541"/>
      <c r="U371" s="542"/>
      <c r="V371" s="542"/>
      <c r="W371" s="542"/>
      <c r="X371" s="10"/>
      <c r="Y371" s="10"/>
      <c r="Z371" s="10"/>
      <c r="AA371" s="10"/>
      <c r="AB371" s="10"/>
      <c r="AC371" s="10"/>
      <c r="AD371" s="10"/>
      <c r="AE371" s="10"/>
      <c r="AF371" s="10"/>
      <c r="AG371" s="10"/>
      <c r="AH371" s="10"/>
    </row>
    <row r="372" spans="1:40" ht="15" customHeight="1" x14ac:dyDescent="0.4">
      <c r="A372" s="10"/>
      <c r="B372" s="9"/>
      <c r="C372" s="76" t="s">
        <v>274</v>
      </c>
      <c r="D372" s="278"/>
      <c r="E372" s="278"/>
      <c r="F372" s="278"/>
      <c r="G372" s="278"/>
      <c r="H372" s="278"/>
      <c r="I372" s="278"/>
      <c r="J372" s="278"/>
      <c r="K372" s="278"/>
      <c r="L372" s="278"/>
      <c r="M372" s="278"/>
      <c r="N372" s="278"/>
      <c r="O372" s="278"/>
      <c r="P372" s="279"/>
      <c r="Q372" s="275"/>
      <c r="R372" s="276"/>
      <c r="S372" s="277"/>
      <c r="T372" s="541"/>
      <c r="U372" s="542"/>
      <c r="V372" s="542"/>
      <c r="W372" s="542"/>
      <c r="X372" s="10"/>
      <c r="Y372" s="10"/>
      <c r="Z372" s="10"/>
      <c r="AA372" s="10"/>
      <c r="AB372" s="10"/>
      <c r="AC372" s="10"/>
      <c r="AD372" s="10"/>
      <c r="AE372" s="10"/>
      <c r="AF372" s="10"/>
      <c r="AG372" s="10"/>
      <c r="AH372" s="10"/>
    </row>
    <row r="373" spans="1:40" ht="15" customHeight="1" x14ac:dyDescent="0.4">
      <c r="A373" s="10"/>
      <c r="B373" s="9"/>
      <c r="C373" s="76" t="s">
        <v>274</v>
      </c>
      <c r="D373" s="278"/>
      <c r="E373" s="278"/>
      <c r="F373" s="278"/>
      <c r="G373" s="278"/>
      <c r="H373" s="278"/>
      <c r="I373" s="278"/>
      <c r="J373" s="278"/>
      <c r="K373" s="278"/>
      <c r="L373" s="278"/>
      <c r="M373" s="278"/>
      <c r="N373" s="278"/>
      <c r="O373" s="278"/>
      <c r="P373" s="279"/>
      <c r="Q373" s="275"/>
      <c r="R373" s="276"/>
      <c r="S373" s="277"/>
      <c r="T373" s="541"/>
      <c r="U373" s="542"/>
      <c r="V373" s="542"/>
      <c r="W373" s="542"/>
      <c r="X373" s="10"/>
      <c r="Y373" s="10"/>
      <c r="Z373" s="10"/>
      <c r="AA373" s="10"/>
      <c r="AB373" s="10"/>
      <c r="AC373" s="10"/>
      <c r="AD373" s="10"/>
      <c r="AE373" s="10"/>
      <c r="AF373" s="10"/>
      <c r="AG373" s="10"/>
      <c r="AH373" s="10"/>
    </row>
    <row r="374" spans="1:40" ht="15" customHeight="1" x14ac:dyDescent="0.4">
      <c r="A374" s="10"/>
      <c r="B374" s="9"/>
      <c r="C374" s="76" t="s">
        <v>274</v>
      </c>
      <c r="D374" s="278"/>
      <c r="E374" s="278"/>
      <c r="F374" s="278"/>
      <c r="G374" s="278"/>
      <c r="H374" s="278"/>
      <c r="I374" s="278"/>
      <c r="J374" s="278"/>
      <c r="K374" s="278"/>
      <c r="L374" s="278"/>
      <c r="M374" s="278"/>
      <c r="N374" s="278"/>
      <c r="O374" s="278"/>
      <c r="P374" s="279"/>
      <c r="Q374" s="275"/>
      <c r="R374" s="276"/>
      <c r="S374" s="277"/>
      <c r="T374" s="541"/>
      <c r="U374" s="542"/>
      <c r="V374" s="542"/>
      <c r="W374" s="542"/>
      <c r="X374" s="10"/>
      <c r="Y374" s="10"/>
      <c r="Z374" s="10"/>
      <c r="AA374" s="10"/>
      <c r="AB374" s="10"/>
      <c r="AC374" s="10"/>
      <c r="AD374" s="10"/>
      <c r="AE374" s="10"/>
      <c r="AF374" s="10"/>
      <c r="AG374" s="10"/>
      <c r="AH374" s="10"/>
    </row>
    <row r="375" spans="1:40" ht="15" customHeight="1" x14ac:dyDescent="0.4">
      <c r="A375" s="10"/>
      <c r="B375" s="9"/>
      <c r="C375" s="76" t="s">
        <v>274</v>
      </c>
      <c r="D375" s="278"/>
      <c r="E375" s="278"/>
      <c r="F375" s="278"/>
      <c r="G375" s="278"/>
      <c r="H375" s="278"/>
      <c r="I375" s="278"/>
      <c r="J375" s="278"/>
      <c r="K375" s="278"/>
      <c r="L375" s="278"/>
      <c r="M375" s="278"/>
      <c r="N375" s="278"/>
      <c r="O375" s="278"/>
      <c r="P375" s="279"/>
      <c r="Q375" s="275"/>
      <c r="R375" s="276"/>
      <c r="S375" s="277"/>
      <c r="T375" s="541"/>
      <c r="U375" s="542"/>
      <c r="V375" s="542"/>
      <c r="W375" s="542"/>
      <c r="X375" s="10"/>
      <c r="Y375" s="10"/>
      <c r="Z375" s="10"/>
      <c r="AA375" s="10"/>
      <c r="AB375" s="10"/>
      <c r="AC375" s="10"/>
      <c r="AD375" s="10"/>
      <c r="AE375" s="10"/>
      <c r="AF375" s="10"/>
      <c r="AG375" s="10"/>
      <c r="AH375" s="10"/>
    </row>
    <row r="376" spans="1:40" ht="15" customHeight="1" x14ac:dyDescent="0.4">
      <c r="A376" s="10"/>
      <c r="B376" s="9"/>
      <c r="C376" s="76" t="s">
        <v>274</v>
      </c>
      <c r="D376" s="278"/>
      <c r="E376" s="278"/>
      <c r="F376" s="278"/>
      <c r="G376" s="278"/>
      <c r="H376" s="278"/>
      <c r="I376" s="278"/>
      <c r="J376" s="278"/>
      <c r="K376" s="278"/>
      <c r="L376" s="278"/>
      <c r="M376" s="278"/>
      <c r="N376" s="278"/>
      <c r="O376" s="278"/>
      <c r="P376" s="279"/>
      <c r="Q376" s="275"/>
      <c r="R376" s="276"/>
      <c r="S376" s="277"/>
      <c r="T376" s="541"/>
      <c r="U376" s="542"/>
      <c r="V376" s="542"/>
      <c r="W376" s="542"/>
      <c r="X376" s="10"/>
      <c r="Y376" s="10"/>
      <c r="Z376" s="10"/>
      <c r="AA376" s="10"/>
      <c r="AB376" s="10"/>
      <c r="AC376" s="10"/>
      <c r="AD376" s="10"/>
      <c r="AE376" s="10"/>
      <c r="AF376" s="10"/>
      <c r="AG376" s="10"/>
      <c r="AH376" s="10"/>
      <c r="AI376" s="133"/>
      <c r="AJ376" s="2"/>
      <c r="AK376" s="134"/>
      <c r="AL376" s="135"/>
      <c r="AM376" s="135"/>
      <c r="AN376" s="135"/>
    </row>
    <row r="377" spans="1:40" ht="15" customHeight="1" x14ac:dyDescent="0.4">
      <c r="A377" s="10"/>
      <c r="B377" s="9"/>
      <c r="C377" s="76" t="s">
        <v>274</v>
      </c>
      <c r="D377" s="278"/>
      <c r="E377" s="278"/>
      <c r="F377" s="278"/>
      <c r="G377" s="278"/>
      <c r="H377" s="278"/>
      <c r="I377" s="278"/>
      <c r="J377" s="278"/>
      <c r="K377" s="278"/>
      <c r="L377" s="278"/>
      <c r="M377" s="278"/>
      <c r="N377" s="278"/>
      <c r="O377" s="278"/>
      <c r="P377" s="279"/>
      <c r="Q377" s="275"/>
      <c r="R377" s="276"/>
      <c r="S377" s="277"/>
      <c r="T377" s="541"/>
      <c r="U377" s="542"/>
      <c r="V377" s="542"/>
      <c r="W377" s="542"/>
      <c r="X377" s="10"/>
      <c r="Y377" s="10"/>
      <c r="Z377" s="137"/>
      <c r="AA377" s="137"/>
      <c r="AB377" s="137"/>
      <c r="AC377" s="137"/>
      <c r="AD377" s="137"/>
      <c r="AE377" s="137"/>
      <c r="AF377" s="137"/>
      <c r="AG377" s="137"/>
      <c r="AH377" s="11"/>
      <c r="AI377" s="133"/>
      <c r="AJ377" s="2"/>
      <c r="AK377" s="134"/>
      <c r="AL377" s="135"/>
      <c r="AM377" s="135"/>
      <c r="AN377" s="135"/>
    </row>
    <row r="378" spans="1:40" ht="15" customHeight="1" x14ac:dyDescent="0.4">
      <c r="A378" s="10"/>
      <c r="B378" s="9"/>
      <c r="C378" s="76" t="s">
        <v>274</v>
      </c>
      <c r="D378" s="278"/>
      <c r="E378" s="278"/>
      <c r="F378" s="278"/>
      <c r="G378" s="278"/>
      <c r="H378" s="278"/>
      <c r="I378" s="278"/>
      <c r="J378" s="278"/>
      <c r="K378" s="278"/>
      <c r="L378" s="278"/>
      <c r="M378" s="278"/>
      <c r="N378" s="278"/>
      <c r="O378" s="278"/>
      <c r="P378" s="279"/>
      <c r="Q378" s="275"/>
      <c r="R378" s="276"/>
      <c r="S378" s="277"/>
      <c r="T378" s="541"/>
      <c r="U378" s="542"/>
      <c r="V378" s="542"/>
      <c r="W378" s="542"/>
      <c r="X378" s="10"/>
      <c r="Y378" s="10"/>
      <c r="Z378" s="137"/>
      <c r="AA378" s="137"/>
      <c r="AB378" s="137"/>
      <c r="AC378" s="137"/>
      <c r="AD378" s="137"/>
      <c r="AE378" s="137"/>
      <c r="AF378" s="137"/>
      <c r="AG378" s="137"/>
      <c r="AH378" s="11"/>
      <c r="AI378" s="133"/>
      <c r="AJ378" s="2"/>
      <c r="AK378" s="134"/>
      <c r="AL378" s="135"/>
      <c r="AM378" s="135"/>
      <c r="AN378" s="135"/>
    </row>
    <row r="379" spans="1:40" ht="15" customHeight="1" x14ac:dyDescent="0.4">
      <c r="A379" s="10"/>
      <c r="B379" s="9"/>
      <c r="C379" s="76" t="s">
        <v>274</v>
      </c>
      <c r="D379" s="278"/>
      <c r="E379" s="278"/>
      <c r="F379" s="278"/>
      <c r="G379" s="278"/>
      <c r="H379" s="278"/>
      <c r="I379" s="278"/>
      <c r="J379" s="278"/>
      <c r="K379" s="278"/>
      <c r="L379" s="278"/>
      <c r="M379" s="278"/>
      <c r="N379" s="278"/>
      <c r="O379" s="278"/>
      <c r="P379" s="279"/>
      <c r="Q379" s="275"/>
      <c r="R379" s="276"/>
      <c r="S379" s="277"/>
      <c r="T379" s="541"/>
      <c r="U379" s="542"/>
      <c r="V379" s="542"/>
      <c r="W379" s="542"/>
      <c r="X379" s="10"/>
      <c r="Y379" s="10"/>
      <c r="Z379" s="137"/>
      <c r="AA379" s="137"/>
      <c r="AB379" s="137"/>
      <c r="AC379" s="137"/>
      <c r="AD379" s="137"/>
      <c r="AE379" s="137"/>
      <c r="AF379" s="137"/>
      <c r="AG379" s="137"/>
      <c r="AH379" s="11"/>
      <c r="AI379" s="133"/>
      <c r="AJ379" s="2"/>
      <c r="AK379" s="134"/>
      <c r="AL379" s="135"/>
      <c r="AM379" s="135"/>
      <c r="AN379" s="135"/>
    </row>
    <row r="380" spans="1:40" ht="15" customHeight="1" x14ac:dyDescent="0.4">
      <c r="A380" s="10"/>
      <c r="B380" s="9"/>
      <c r="C380" s="76" t="s">
        <v>274</v>
      </c>
      <c r="D380" s="278"/>
      <c r="E380" s="278"/>
      <c r="F380" s="278"/>
      <c r="G380" s="278"/>
      <c r="H380" s="278"/>
      <c r="I380" s="278"/>
      <c r="J380" s="278"/>
      <c r="K380" s="278"/>
      <c r="L380" s="278"/>
      <c r="M380" s="278"/>
      <c r="N380" s="278"/>
      <c r="O380" s="278"/>
      <c r="P380" s="279"/>
      <c r="Q380" s="275"/>
      <c r="R380" s="276"/>
      <c r="S380" s="277"/>
      <c r="T380" s="541"/>
      <c r="U380" s="542"/>
      <c r="V380" s="542"/>
      <c r="W380" s="542"/>
      <c r="X380" s="10"/>
      <c r="Y380" s="10"/>
      <c r="Z380" s="137"/>
      <c r="AA380" s="137"/>
      <c r="AB380" s="137"/>
      <c r="AC380" s="137"/>
      <c r="AD380" s="137"/>
      <c r="AE380" s="137"/>
      <c r="AF380" s="137"/>
      <c r="AG380" s="137"/>
      <c r="AH380" s="11"/>
      <c r="AI380" s="133"/>
      <c r="AJ380" s="2"/>
      <c r="AK380" s="134"/>
      <c r="AL380" s="135"/>
      <c r="AM380" s="135"/>
      <c r="AN380" s="135"/>
    </row>
    <row r="381" spans="1:40" ht="15" customHeight="1" x14ac:dyDescent="0.4">
      <c r="A381" s="10"/>
      <c r="B381" s="9"/>
      <c r="C381" s="76" t="s">
        <v>274</v>
      </c>
      <c r="D381" s="278"/>
      <c r="E381" s="278"/>
      <c r="F381" s="278"/>
      <c r="G381" s="278"/>
      <c r="H381" s="278"/>
      <c r="I381" s="278"/>
      <c r="J381" s="278"/>
      <c r="K381" s="278"/>
      <c r="L381" s="278"/>
      <c r="M381" s="278"/>
      <c r="N381" s="278"/>
      <c r="O381" s="278"/>
      <c r="P381" s="279"/>
      <c r="Q381" s="275"/>
      <c r="R381" s="276"/>
      <c r="S381" s="277"/>
      <c r="T381" s="541"/>
      <c r="U381" s="542"/>
      <c r="V381" s="542"/>
      <c r="W381" s="542"/>
      <c r="X381" s="10"/>
      <c r="Y381" s="10"/>
      <c r="Z381" s="137"/>
      <c r="AA381" s="137"/>
      <c r="AB381" s="137"/>
      <c r="AC381" s="137"/>
      <c r="AD381" s="137"/>
      <c r="AE381" s="137"/>
      <c r="AF381" s="137"/>
      <c r="AG381" s="137"/>
      <c r="AH381" s="11"/>
      <c r="AI381" s="133"/>
      <c r="AJ381" s="2"/>
      <c r="AK381" s="134"/>
      <c r="AL381" s="135"/>
      <c r="AM381" s="135"/>
      <c r="AN381" s="135"/>
    </row>
    <row r="382" spans="1:40" ht="15" customHeight="1" x14ac:dyDescent="0.4">
      <c r="A382" s="10"/>
      <c r="B382" s="9"/>
      <c r="C382" s="76" t="s">
        <v>274</v>
      </c>
      <c r="D382" s="278"/>
      <c r="E382" s="278"/>
      <c r="F382" s="278"/>
      <c r="G382" s="278"/>
      <c r="H382" s="278"/>
      <c r="I382" s="278"/>
      <c r="J382" s="278"/>
      <c r="K382" s="278"/>
      <c r="L382" s="278"/>
      <c r="M382" s="278"/>
      <c r="N382" s="278"/>
      <c r="O382" s="278"/>
      <c r="P382" s="279"/>
      <c r="Q382" s="275"/>
      <c r="R382" s="276"/>
      <c r="S382" s="277"/>
      <c r="T382" s="541"/>
      <c r="U382" s="542"/>
      <c r="V382" s="542"/>
      <c r="W382" s="542"/>
      <c r="X382" s="10"/>
      <c r="Y382" s="10"/>
      <c r="Z382" s="137"/>
      <c r="AA382" s="137"/>
      <c r="AB382" s="137"/>
      <c r="AC382" s="137"/>
      <c r="AD382" s="137"/>
      <c r="AE382" s="137"/>
      <c r="AF382" s="137"/>
      <c r="AG382" s="137"/>
      <c r="AH382" s="11"/>
      <c r="AI382" s="133"/>
      <c r="AJ382" s="2"/>
      <c r="AK382" s="134"/>
      <c r="AL382" s="135"/>
      <c r="AM382" s="135"/>
      <c r="AN382" s="135"/>
    </row>
    <row r="383" spans="1:40" ht="15" customHeight="1" x14ac:dyDescent="0.4">
      <c r="A383" s="10"/>
      <c r="B383" s="9"/>
      <c r="C383" s="76" t="s">
        <v>274</v>
      </c>
      <c r="D383" s="278"/>
      <c r="E383" s="278"/>
      <c r="F383" s="278"/>
      <c r="G383" s="278"/>
      <c r="H383" s="278"/>
      <c r="I383" s="278"/>
      <c r="J383" s="278"/>
      <c r="K383" s="278"/>
      <c r="L383" s="278"/>
      <c r="M383" s="278"/>
      <c r="N383" s="278"/>
      <c r="O383" s="278"/>
      <c r="P383" s="279"/>
      <c r="Q383" s="275"/>
      <c r="R383" s="276"/>
      <c r="S383" s="277"/>
      <c r="T383" s="541"/>
      <c r="U383" s="542"/>
      <c r="V383" s="542"/>
      <c r="W383" s="542"/>
      <c r="X383" s="10"/>
      <c r="Y383" s="10"/>
      <c r="Z383" s="137"/>
      <c r="AA383" s="137"/>
      <c r="AB383" s="137"/>
      <c r="AC383" s="137"/>
      <c r="AD383" s="137"/>
      <c r="AE383" s="137"/>
      <c r="AF383" s="137"/>
      <c r="AG383" s="137"/>
      <c r="AH383" s="11"/>
      <c r="AI383" s="133"/>
      <c r="AJ383" s="2"/>
      <c r="AK383" s="134"/>
      <c r="AL383" s="135"/>
      <c r="AM383" s="135"/>
      <c r="AN383" s="135"/>
    </row>
    <row r="384" spans="1:40" ht="15" customHeight="1" x14ac:dyDescent="0.4">
      <c r="A384" s="10"/>
      <c r="B384" s="9"/>
      <c r="C384" s="76" t="s">
        <v>274</v>
      </c>
      <c r="D384" s="278"/>
      <c r="E384" s="278"/>
      <c r="F384" s="278"/>
      <c r="G384" s="278"/>
      <c r="H384" s="278"/>
      <c r="I384" s="278"/>
      <c r="J384" s="278"/>
      <c r="K384" s="278"/>
      <c r="L384" s="278"/>
      <c r="M384" s="278"/>
      <c r="N384" s="278"/>
      <c r="O384" s="278"/>
      <c r="P384" s="279"/>
      <c r="Q384" s="275"/>
      <c r="R384" s="276"/>
      <c r="S384" s="277"/>
      <c r="T384" s="541"/>
      <c r="U384" s="542"/>
      <c r="V384" s="542"/>
      <c r="W384" s="542"/>
      <c r="X384" s="10"/>
      <c r="Y384" s="10"/>
      <c r="Z384" s="137"/>
      <c r="AA384" s="137"/>
      <c r="AB384" s="137"/>
      <c r="AC384" s="137"/>
      <c r="AD384" s="137"/>
      <c r="AE384" s="137"/>
      <c r="AF384" s="137"/>
      <c r="AG384" s="137"/>
      <c r="AH384" s="11"/>
      <c r="AI384" s="133"/>
      <c r="AJ384" s="2"/>
      <c r="AK384" s="134"/>
      <c r="AL384" s="135"/>
      <c r="AM384" s="135"/>
      <c r="AN384" s="135"/>
    </row>
    <row r="385" spans="1:40" ht="15" customHeight="1" x14ac:dyDescent="0.4">
      <c r="A385" s="10"/>
      <c r="B385" s="9"/>
      <c r="C385" s="76" t="s">
        <v>274</v>
      </c>
      <c r="D385" s="278"/>
      <c r="E385" s="278"/>
      <c r="F385" s="278"/>
      <c r="G385" s="278"/>
      <c r="H385" s="278"/>
      <c r="I385" s="278"/>
      <c r="J385" s="278"/>
      <c r="K385" s="278"/>
      <c r="L385" s="278"/>
      <c r="M385" s="278"/>
      <c r="N385" s="278"/>
      <c r="O385" s="278"/>
      <c r="P385" s="279"/>
      <c r="Q385" s="275"/>
      <c r="R385" s="276"/>
      <c r="S385" s="277"/>
      <c r="T385" s="541"/>
      <c r="U385" s="542"/>
      <c r="V385" s="542"/>
      <c r="W385" s="542"/>
      <c r="X385" s="10"/>
      <c r="Y385" s="10"/>
      <c r="Z385" s="137"/>
      <c r="AA385" s="137"/>
      <c r="AB385" s="137"/>
      <c r="AC385" s="137"/>
      <c r="AD385" s="137"/>
      <c r="AE385" s="137"/>
      <c r="AF385" s="137"/>
      <c r="AG385" s="137"/>
      <c r="AH385" s="11"/>
      <c r="AI385" s="133"/>
      <c r="AJ385" s="2"/>
      <c r="AK385" s="134"/>
      <c r="AL385" s="135"/>
      <c r="AM385" s="135"/>
      <c r="AN385" s="135"/>
    </row>
    <row r="386" spans="1:40" ht="15" customHeight="1" x14ac:dyDescent="0.4">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row>
    <row r="387" spans="1:40" ht="15" customHeight="1" x14ac:dyDescent="0.4">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row>
    <row r="388" spans="1:40" ht="15" customHeight="1" x14ac:dyDescent="0.4">
      <c r="A388" s="10"/>
      <c r="B388" s="10"/>
      <c r="C388" s="10" t="s">
        <v>98</v>
      </c>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33"/>
      <c r="AJ388" s="2"/>
    </row>
    <row r="389" spans="1:40" ht="15" customHeight="1" x14ac:dyDescent="0.4">
      <c r="A389" s="10"/>
      <c r="B389" s="9"/>
      <c r="C389" s="173" t="s">
        <v>271</v>
      </c>
      <c r="D389" s="174"/>
      <c r="E389" s="174"/>
      <c r="F389" s="174"/>
      <c r="G389" s="174"/>
      <c r="H389" s="174"/>
      <c r="I389" s="174"/>
      <c r="J389" s="174"/>
      <c r="K389" s="174"/>
      <c r="L389" s="174"/>
      <c r="M389" s="174"/>
      <c r="N389" s="174"/>
      <c r="O389" s="174"/>
      <c r="P389" s="175"/>
      <c r="Q389" s="173" t="s">
        <v>272</v>
      </c>
      <c r="R389" s="174"/>
      <c r="S389" s="175"/>
      <c r="T389" s="173" t="s">
        <v>273</v>
      </c>
      <c r="U389" s="174"/>
      <c r="V389" s="174"/>
      <c r="W389" s="175"/>
      <c r="X389" s="11"/>
      <c r="Y389" s="11"/>
      <c r="Z389" s="11"/>
      <c r="AA389" s="11"/>
      <c r="AB389" s="11"/>
      <c r="AC389" s="11"/>
      <c r="AD389" s="11"/>
      <c r="AE389" s="11"/>
      <c r="AF389" s="11"/>
      <c r="AG389" s="11"/>
      <c r="AH389" s="11"/>
      <c r="AI389" s="133"/>
      <c r="AJ389" s="2"/>
    </row>
    <row r="390" spans="1:40" ht="15" customHeight="1" x14ac:dyDescent="0.4">
      <c r="A390" s="10"/>
      <c r="B390" s="9"/>
      <c r="C390" s="76" t="s">
        <v>274</v>
      </c>
      <c r="D390" s="266"/>
      <c r="E390" s="266"/>
      <c r="F390" s="266"/>
      <c r="G390" s="266"/>
      <c r="H390" s="266"/>
      <c r="I390" s="266"/>
      <c r="J390" s="266"/>
      <c r="K390" s="266"/>
      <c r="L390" s="266"/>
      <c r="M390" s="266"/>
      <c r="N390" s="266"/>
      <c r="O390" s="266"/>
      <c r="P390" s="267"/>
      <c r="Q390" s="275"/>
      <c r="R390" s="276"/>
      <c r="S390" s="277"/>
      <c r="T390" s="274"/>
      <c r="U390" s="266"/>
      <c r="V390" s="266"/>
      <c r="W390" s="267"/>
      <c r="X390" s="11"/>
      <c r="Y390" s="11"/>
      <c r="Z390" s="11"/>
      <c r="AA390" s="11"/>
      <c r="AB390" s="11"/>
      <c r="AC390" s="11"/>
      <c r="AD390" s="11"/>
      <c r="AE390" s="11"/>
      <c r="AF390" s="11"/>
      <c r="AG390" s="11"/>
      <c r="AH390" s="11"/>
      <c r="AI390" s="133"/>
      <c r="AJ390" s="2"/>
    </row>
    <row r="391" spans="1:40" ht="15" customHeight="1" x14ac:dyDescent="0.4">
      <c r="A391" s="10"/>
      <c r="B391" s="9"/>
      <c r="C391" s="76" t="s">
        <v>274</v>
      </c>
      <c r="D391" s="266"/>
      <c r="E391" s="266"/>
      <c r="F391" s="266"/>
      <c r="G391" s="266"/>
      <c r="H391" s="266"/>
      <c r="I391" s="266"/>
      <c r="J391" s="266"/>
      <c r="K391" s="266"/>
      <c r="L391" s="266"/>
      <c r="M391" s="266"/>
      <c r="N391" s="266"/>
      <c r="O391" s="266"/>
      <c r="P391" s="267"/>
      <c r="Q391" s="275"/>
      <c r="R391" s="276"/>
      <c r="S391" s="277"/>
      <c r="T391" s="274"/>
      <c r="U391" s="266"/>
      <c r="V391" s="266"/>
      <c r="W391" s="267"/>
      <c r="X391" s="11"/>
      <c r="Y391" s="11"/>
      <c r="Z391" s="11"/>
      <c r="AA391" s="11"/>
      <c r="AB391" s="11"/>
      <c r="AC391" s="11"/>
      <c r="AD391" s="11"/>
      <c r="AE391" s="11"/>
      <c r="AF391" s="11"/>
      <c r="AG391" s="11"/>
      <c r="AH391" s="11"/>
      <c r="AI391" s="133"/>
      <c r="AJ391" s="2"/>
    </row>
    <row r="392" spans="1:40" ht="15" customHeight="1" x14ac:dyDescent="0.4">
      <c r="A392" s="10"/>
      <c r="B392" s="9"/>
      <c r="C392" s="76" t="s">
        <v>274</v>
      </c>
      <c r="D392" s="266"/>
      <c r="E392" s="266"/>
      <c r="F392" s="266"/>
      <c r="G392" s="266"/>
      <c r="H392" s="266"/>
      <c r="I392" s="266"/>
      <c r="J392" s="266"/>
      <c r="K392" s="266"/>
      <c r="L392" s="266"/>
      <c r="M392" s="266"/>
      <c r="N392" s="266"/>
      <c r="O392" s="266"/>
      <c r="P392" s="267"/>
      <c r="Q392" s="275"/>
      <c r="R392" s="276"/>
      <c r="S392" s="277"/>
      <c r="T392" s="274"/>
      <c r="U392" s="266"/>
      <c r="V392" s="266"/>
      <c r="W392" s="267"/>
      <c r="X392" s="11"/>
      <c r="Y392" s="11"/>
      <c r="Z392" s="11"/>
      <c r="AA392" s="11"/>
      <c r="AB392" s="11"/>
      <c r="AC392" s="11"/>
      <c r="AD392" s="11"/>
      <c r="AE392" s="11"/>
      <c r="AF392" s="11"/>
      <c r="AG392" s="11"/>
      <c r="AH392" s="11"/>
      <c r="AI392" s="133"/>
      <c r="AJ392" s="2"/>
    </row>
    <row r="393" spans="1:40" ht="15" customHeight="1" x14ac:dyDescent="0.4">
      <c r="A393" s="10"/>
      <c r="B393" s="9"/>
      <c r="C393" s="76" t="s">
        <v>274</v>
      </c>
      <c r="D393" s="266"/>
      <c r="E393" s="266"/>
      <c r="F393" s="266"/>
      <c r="G393" s="266"/>
      <c r="H393" s="266"/>
      <c r="I393" s="266"/>
      <c r="J393" s="266"/>
      <c r="K393" s="266"/>
      <c r="L393" s="266"/>
      <c r="M393" s="266"/>
      <c r="N393" s="266"/>
      <c r="O393" s="266"/>
      <c r="P393" s="267"/>
      <c r="Q393" s="275"/>
      <c r="R393" s="276"/>
      <c r="S393" s="277"/>
      <c r="T393" s="274"/>
      <c r="U393" s="266"/>
      <c r="V393" s="266"/>
      <c r="W393" s="267"/>
      <c r="X393" s="11"/>
      <c r="Y393" s="11"/>
      <c r="Z393" s="11"/>
      <c r="AA393" s="11"/>
      <c r="AB393" s="11"/>
      <c r="AC393" s="11"/>
      <c r="AD393" s="11"/>
      <c r="AE393" s="11"/>
      <c r="AF393" s="11"/>
      <c r="AG393" s="11"/>
      <c r="AH393" s="11"/>
      <c r="AI393" s="133"/>
      <c r="AJ393" s="2"/>
    </row>
    <row r="394" spans="1:40" ht="15" customHeight="1" x14ac:dyDescent="0.4">
      <c r="A394" s="10"/>
      <c r="B394" s="9"/>
      <c r="C394" s="76" t="s">
        <v>274</v>
      </c>
      <c r="D394" s="266"/>
      <c r="E394" s="266"/>
      <c r="F394" s="266"/>
      <c r="G394" s="266"/>
      <c r="H394" s="266"/>
      <c r="I394" s="266"/>
      <c r="J394" s="266"/>
      <c r="K394" s="266"/>
      <c r="L394" s="266"/>
      <c r="M394" s="266"/>
      <c r="N394" s="266"/>
      <c r="O394" s="266"/>
      <c r="P394" s="267"/>
      <c r="Q394" s="275"/>
      <c r="R394" s="276"/>
      <c r="S394" s="277"/>
      <c r="T394" s="274"/>
      <c r="U394" s="266"/>
      <c r="V394" s="266"/>
      <c r="W394" s="267"/>
      <c r="X394" s="11"/>
      <c r="Y394" s="11"/>
      <c r="Z394" s="11"/>
      <c r="AA394" s="11"/>
      <c r="AB394" s="11"/>
      <c r="AC394" s="11"/>
      <c r="AD394" s="11"/>
      <c r="AE394" s="11"/>
      <c r="AF394" s="11"/>
      <c r="AG394" s="11"/>
      <c r="AH394" s="11"/>
      <c r="AI394" s="133"/>
      <c r="AJ394" s="2"/>
    </row>
    <row r="395" spans="1:40" ht="15" customHeight="1" x14ac:dyDescent="0.4">
      <c r="A395" s="10"/>
      <c r="B395" s="9"/>
      <c r="C395" s="76" t="s">
        <v>274</v>
      </c>
      <c r="D395" s="266"/>
      <c r="E395" s="266"/>
      <c r="F395" s="266"/>
      <c r="G395" s="266"/>
      <c r="H395" s="266"/>
      <c r="I395" s="266"/>
      <c r="J395" s="266"/>
      <c r="K395" s="266"/>
      <c r="L395" s="266"/>
      <c r="M395" s="266"/>
      <c r="N395" s="266"/>
      <c r="O395" s="266"/>
      <c r="P395" s="267"/>
      <c r="Q395" s="275"/>
      <c r="R395" s="276"/>
      <c r="S395" s="277"/>
      <c r="T395" s="274"/>
      <c r="U395" s="266"/>
      <c r="V395" s="266"/>
      <c r="W395" s="267"/>
      <c r="X395" s="11"/>
      <c r="Y395" s="11"/>
      <c r="Z395" s="11"/>
      <c r="AA395" s="11"/>
      <c r="AB395" s="11"/>
      <c r="AC395" s="11"/>
      <c r="AD395" s="11"/>
      <c r="AE395" s="11"/>
      <c r="AF395" s="11"/>
      <c r="AG395" s="11"/>
      <c r="AH395" s="11"/>
      <c r="AI395" s="133"/>
      <c r="AJ395" s="2"/>
    </row>
    <row r="396" spans="1:40" ht="15" customHeight="1" x14ac:dyDescent="0.4">
      <c r="A396" s="10"/>
      <c r="B396" s="9"/>
      <c r="C396" s="76" t="s">
        <v>274</v>
      </c>
      <c r="D396" s="266"/>
      <c r="E396" s="266"/>
      <c r="F396" s="266"/>
      <c r="G396" s="266"/>
      <c r="H396" s="266"/>
      <c r="I396" s="266"/>
      <c r="J396" s="266"/>
      <c r="K396" s="266"/>
      <c r="L396" s="266"/>
      <c r="M396" s="266"/>
      <c r="N396" s="266"/>
      <c r="O396" s="266"/>
      <c r="P396" s="267"/>
      <c r="Q396" s="275"/>
      <c r="R396" s="276"/>
      <c r="S396" s="277"/>
      <c r="T396" s="274"/>
      <c r="U396" s="266"/>
      <c r="V396" s="266"/>
      <c r="W396" s="267"/>
      <c r="X396" s="11"/>
      <c r="Y396" s="11"/>
      <c r="Z396" s="11"/>
      <c r="AA396" s="11"/>
      <c r="AB396" s="11"/>
      <c r="AC396" s="11"/>
      <c r="AD396" s="11"/>
      <c r="AE396" s="11"/>
      <c r="AF396" s="11"/>
      <c r="AG396" s="11"/>
      <c r="AH396" s="11"/>
      <c r="AI396" s="133"/>
      <c r="AJ396" s="2"/>
    </row>
    <row r="397" spans="1:40" ht="15" customHeight="1" x14ac:dyDescent="0.4">
      <c r="A397" s="10"/>
      <c r="B397" s="9"/>
      <c r="C397" s="76" t="s">
        <v>274</v>
      </c>
      <c r="D397" s="266"/>
      <c r="E397" s="266"/>
      <c r="F397" s="266"/>
      <c r="G397" s="266"/>
      <c r="H397" s="266"/>
      <c r="I397" s="266"/>
      <c r="J397" s="266"/>
      <c r="K397" s="266"/>
      <c r="L397" s="266"/>
      <c r="M397" s="266"/>
      <c r="N397" s="266"/>
      <c r="O397" s="266"/>
      <c r="P397" s="267"/>
      <c r="Q397" s="275"/>
      <c r="R397" s="276"/>
      <c r="S397" s="277"/>
      <c r="T397" s="274"/>
      <c r="U397" s="266"/>
      <c r="V397" s="266"/>
      <c r="W397" s="267"/>
      <c r="X397" s="11"/>
      <c r="Y397" s="11"/>
      <c r="Z397" s="11"/>
      <c r="AA397" s="11"/>
      <c r="AB397" s="11"/>
      <c r="AC397" s="11"/>
      <c r="AD397" s="11"/>
      <c r="AE397" s="11"/>
      <c r="AF397" s="11"/>
      <c r="AG397" s="11"/>
      <c r="AH397" s="11"/>
      <c r="AI397" s="133"/>
      <c r="AJ397" s="2"/>
    </row>
    <row r="398" spans="1:40" ht="15" customHeight="1" x14ac:dyDescent="0.4">
      <c r="A398" s="10"/>
      <c r="B398" s="9"/>
      <c r="C398" s="10"/>
      <c r="D398" s="10"/>
      <c r="E398" s="10"/>
      <c r="F398" s="10"/>
      <c r="G398" s="10"/>
      <c r="H398" s="10"/>
      <c r="I398" s="10"/>
      <c r="J398" s="10"/>
      <c r="K398" s="10"/>
      <c r="L398" s="10"/>
      <c r="M398" s="10"/>
      <c r="N398" s="11"/>
      <c r="O398" s="11"/>
      <c r="P398" s="11"/>
      <c r="Q398" s="19"/>
      <c r="R398" s="19"/>
      <c r="S398" s="19"/>
      <c r="T398" s="19"/>
      <c r="U398" s="19"/>
      <c r="V398" s="19"/>
      <c r="W398" s="19"/>
      <c r="X398" s="11"/>
      <c r="Y398" s="11"/>
      <c r="Z398" s="11"/>
      <c r="AA398" s="11"/>
      <c r="AB398" s="11"/>
      <c r="AC398" s="11"/>
      <c r="AD398" s="11"/>
      <c r="AE398" s="11"/>
      <c r="AF398" s="11"/>
      <c r="AG398" s="11"/>
      <c r="AH398" s="11"/>
    </row>
    <row r="399" spans="1:40" ht="15" customHeight="1" x14ac:dyDescent="0.4">
      <c r="A399" s="10"/>
      <c r="B399" s="9" t="s">
        <v>62</v>
      </c>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row>
    <row r="400" spans="1:40" ht="15" customHeight="1" x14ac:dyDescent="0.4">
      <c r="A400" s="10"/>
      <c r="B400" s="10"/>
      <c r="C400" s="9" t="s">
        <v>256</v>
      </c>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row>
    <row r="401" spans="1:34" ht="15" customHeight="1" x14ac:dyDescent="0.4">
      <c r="A401" s="10"/>
      <c r="B401" s="10"/>
      <c r="C401" s="173" t="s">
        <v>1422</v>
      </c>
      <c r="D401" s="174"/>
      <c r="E401" s="174"/>
      <c r="F401" s="174"/>
      <c r="G401" s="174"/>
      <c r="H401" s="174"/>
      <c r="I401" s="174"/>
      <c r="J401" s="174"/>
      <c r="K401" s="174"/>
      <c r="L401" s="174"/>
      <c r="M401" s="174"/>
      <c r="N401" s="174"/>
      <c r="O401" s="174"/>
      <c r="P401" s="174"/>
      <c r="Q401" s="174"/>
      <c r="R401" s="174"/>
      <c r="S401" s="174"/>
      <c r="T401" s="174"/>
      <c r="U401" s="174"/>
      <c r="V401" s="174"/>
      <c r="W401" s="174"/>
      <c r="X401" s="174"/>
      <c r="Y401" s="175"/>
      <c r="Z401" s="195" t="s">
        <v>273</v>
      </c>
      <c r="AA401" s="195"/>
      <c r="AB401" s="195"/>
      <c r="AC401" s="195"/>
      <c r="AD401" s="195"/>
      <c r="AE401" s="195"/>
      <c r="AF401" s="195"/>
      <c r="AG401" s="10"/>
      <c r="AH401" s="10"/>
    </row>
    <row r="402" spans="1:34" ht="15" customHeight="1" x14ac:dyDescent="0.4">
      <c r="A402" s="10"/>
      <c r="B402" s="10"/>
      <c r="C402" s="76" t="s">
        <v>274</v>
      </c>
      <c r="D402" s="543"/>
      <c r="E402" s="543"/>
      <c r="F402" s="543"/>
      <c r="G402" s="543"/>
      <c r="H402" s="543"/>
      <c r="I402" s="543"/>
      <c r="J402" s="543"/>
      <c r="K402" s="543"/>
      <c r="L402" s="543"/>
      <c r="M402" s="543"/>
      <c r="N402" s="543"/>
      <c r="O402" s="543"/>
      <c r="P402" s="543"/>
      <c r="Q402" s="543"/>
      <c r="R402" s="543"/>
      <c r="S402" s="543"/>
      <c r="T402" s="543"/>
      <c r="U402" s="543"/>
      <c r="V402" s="543"/>
      <c r="W402" s="543"/>
      <c r="X402" s="543"/>
      <c r="Y402" s="544"/>
      <c r="Z402" s="545"/>
      <c r="AA402" s="545"/>
      <c r="AB402" s="545"/>
      <c r="AC402" s="545"/>
      <c r="AD402" s="545"/>
      <c r="AE402" s="545"/>
      <c r="AF402" s="545"/>
      <c r="AG402" s="10"/>
      <c r="AH402" s="10"/>
    </row>
    <row r="403" spans="1:34" ht="15" customHeight="1" x14ac:dyDescent="0.4">
      <c r="A403" s="10"/>
      <c r="B403" s="10"/>
      <c r="C403" s="76" t="s">
        <v>274</v>
      </c>
      <c r="D403" s="543"/>
      <c r="E403" s="543"/>
      <c r="F403" s="543"/>
      <c r="G403" s="543"/>
      <c r="H403" s="543"/>
      <c r="I403" s="543"/>
      <c r="J403" s="543"/>
      <c r="K403" s="543"/>
      <c r="L403" s="543"/>
      <c r="M403" s="543"/>
      <c r="N403" s="543"/>
      <c r="O403" s="543"/>
      <c r="P403" s="543"/>
      <c r="Q403" s="543"/>
      <c r="R403" s="543"/>
      <c r="S403" s="543"/>
      <c r="T403" s="543"/>
      <c r="U403" s="543"/>
      <c r="V403" s="543"/>
      <c r="W403" s="543"/>
      <c r="X403" s="543"/>
      <c r="Y403" s="544"/>
      <c r="Z403" s="545"/>
      <c r="AA403" s="545"/>
      <c r="AB403" s="545"/>
      <c r="AC403" s="545"/>
      <c r="AD403" s="545"/>
      <c r="AE403" s="545"/>
      <c r="AF403" s="545"/>
      <c r="AG403" s="10"/>
      <c r="AH403" s="10"/>
    </row>
    <row r="404" spans="1:34" ht="15" customHeight="1" x14ac:dyDescent="0.4">
      <c r="A404" s="10"/>
      <c r="B404" s="10"/>
      <c r="C404" s="76" t="s">
        <v>274</v>
      </c>
      <c r="D404" s="543"/>
      <c r="E404" s="543"/>
      <c r="F404" s="543"/>
      <c r="G404" s="543"/>
      <c r="H404" s="543"/>
      <c r="I404" s="543"/>
      <c r="J404" s="543"/>
      <c r="K404" s="543"/>
      <c r="L404" s="543"/>
      <c r="M404" s="543"/>
      <c r="N404" s="543"/>
      <c r="O404" s="543"/>
      <c r="P404" s="543"/>
      <c r="Q404" s="543"/>
      <c r="R404" s="543"/>
      <c r="S404" s="543"/>
      <c r="T404" s="543"/>
      <c r="U404" s="543"/>
      <c r="V404" s="543"/>
      <c r="W404" s="543"/>
      <c r="X404" s="543"/>
      <c r="Y404" s="544"/>
      <c r="Z404" s="545"/>
      <c r="AA404" s="545"/>
      <c r="AB404" s="545"/>
      <c r="AC404" s="545"/>
      <c r="AD404" s="545"/>
      <c r="AE404" s="545"/>
      <c r="AF404" s="545"/>
      <c r="AG404" s="10"/>
      <c r="AH404" s="10"/>
    </row>
    <row r="405" spans="1:34" ht="15" customHeight="1" x14ac:dyDescent="0.4">
      <c r="A405" s="10"/>
      <c r="B405" s="10"/>
      <c r="C405" s="76" t="s">
        <v>274</v>
      </c>
      <c r="D405" s="543"/>
      <c r="E405" s="543"/>
      <c r="F405" s="543"/>
      <c r="G405" s="543"/>
      <c r="H405" s="543"/>
      <c r="I405" s="543"/>
      <c r="J405" s="543"/>
      <c r="K405" s="543"/>
      <c r="L405" s="543"/>
      <c r="M405" s="543"/>
      <c r="N405" s="543"/>
      <c r="O405" s="543"/>
      <c r="P405" s="543"/>
      <c r="Q405" s="543"/>
      <c r="R405" s="543"/>
      <c r="S405" s="543"/>
      <c r="T405" s="543"/>
      <c r="U405" s="543"/>
      <c r="V405" s="543"/>
      <c r="W405" s="543"/>
      <c r="X405" s="543"/>
      <c r="Y405" s="544"/>
      <c r="Z405" s="545"/>
      <c r="AA405" s="545"/>
      <c r="AB405" s="545"/>
      <c r="AC405" s="545"/>
      <c r="AD405" s="545"/>
      <c r="AE405" s="545"/>
      <c r="AF405" s="545"/>
      <c r="AG405" s="10"/>
      <c r="AH405" s="10"/>
    </row>
    <row r="406" spans="1:34" ht="15" customHeight="1" x14ac:dyDescent="0.4">
      <c r="A406" s="10"/>
      <c r="B406" s="10"/>
      <c r="C406" s="76" t="s">
        <v>274</v>
      </c>
      <c r="D406" s="543"/>
      <c r="E406" s="543"/>
      <c r="F406" s="543"/>
      <c r="G406" s="543"/>
      <c r="H406" s="543"/>
      <c r="I406" s="543"/>
      <c r="J406" s="543"/>
      <c r="K406" s="543"/>
      <c r="L406" s="543"/>
      <c r="M406" s="543"/>
      <c r="N406" s="543"/>
      <c r="O406" s="543"/>
      <c r="P406" s="543"/>
      <c r="Q406" s="543"/>
      <c r="R406" s="543"/>
      <c r="S406" s="543"/>
      <c r="T406" s="543"/>
      <c r="U406" s="543"/>
      <c r="V406" s="543"/>
      <c r="W406" s="543"/>
      <c r="X406" s="543"/>
      <c r="Y406" s="544"/>
      <c r="Z406" s="545"/>
      <c r="AA406" s="545"/>
      <c r="AB406" s="545"/>
      <c r="AC406" s="545"/>
      <c r="AD406" s="545"/>
      <c r="AE406" s="545"/>
      <c r="AF406" s="545"/>
      <c r="AG406" s="10"/>
      <c r="AH406" s="10"/>
    </row>
    <row r="407" spans="1:34" ht="15" customHeight="1" x14ac:dyDescent="0.4">
      <c r="A407" s="10"/>
      <c r="B407" s="10"/>
      <c r="C407" s="76" t="s">
        <v>274</v>
      </c>
      <c r="D407" s="543"/>
      <c r="E407" s="543"/>
      <c r="F407" s="543"/>
      <c r="G407" s="543"/>
      <c r="H407" s="543"/>
      <c r="I407" s="543"/>
      <c r="J407" s="543"/>
      <c r="K407" s="543"/>
      <c r="L407" s="543"/>
      <c r="M407" s="543"/>
      <c r="N407" s="543"/>
      <c r="O407" s="543"/>
      <c r="P407" s="543"/>
      <c r="Q407" s="543"/>
      <c r="R407" s="543"/>
      <c r="S407" s="543"/>
      <c r="T407" s="543"/>
      <c r="U407" s="543"/>
      <c r="V407" s="543"/>
      <c r="W407" s="543"/>
      <c r="X407" s="543"/>
      <c r="Y407" s="544"/>
      <c r="Z407" s="545"/>
      <c r="AA407" s="545"/>
      <c r="AB407" s="545"/>
      <c r="AC407" s="545"/>
      <c r="AD407" s="545"/>
      <c r="AE407" s="545"/>
      <c r="AF407" s="545"/>
      <c r="AG407" s="10"/>
      <c r="AH407" s="10"/>
    </row>
    <row r="408" spans="1:34" ht="15" customHeight="1" x14ac:dyDescent="0.4">
      <c r="A408" s="10"/>
      <c r="B408" s="10"/>
      <c r="C408" s="76" t="s">
        <v>274</v>
      </c>
      <c r="D408" s="543"/>
      <c r="E408" s="543"/>
      <c r="F408" s="543"/>
      <c r="G408" s="543"/>
      <c r="H408" s="543"/>
      <c r="I408" s="543"/>
      <c r="J408" s="543"/>
      <c r="K408" s="543"/>
      <c r="L408" s="543"/>
      <c r="M408" s="543"/>
      <c r="N408" s="543"/>
      <c r="O408" s="543"/>
      <c r="P408" s="543"/>
      <c r="Q408" s="543"/>
      <c r="R408" s="543"/>
      <c r="S408" s="543"/>
      <c r="T408" s="543"/>
      <c r="U408" s="543"/>
      <c r="V408" s="543"/>
      <c r="W408" s="543"/>
      <c r="X408" s="543"/>
      <c r="Y408" s="544"/>
      <c r="Z408" s="545"/>
      <c r="AA408" s="545"/>
      <c r="AB408" s="545"/>
      <c r="AC408" s="545"/>
      <c r="AD408" s="545"/>
      <c r="AE408" s="545"/>
      <c r="AF408" s="545"/>
      <c r="AG408" s="10"/>
      <c r="AH408" s="10"/>
    </row>
    <row r="409" spans="1:34" ht="15" customHeight="1" x14ac:dyDescent="0.4">
      <c r="A409" s="10"/>
      <c r="B409" s="10"/>
      <c r="C409" s="76" t="s">
        <v>274</v>
      </c>
      <c r="D409" s="543"/>
      <c r="E409" s="543"/>
      <c r="F409" s="543"/>
      <c r="G409" s="543"/>
      <c r="H409" s="543"/>
      <c r="I409" s="543"/>
      <c r="J409" s="543"/>
      <c r="K409" s="543"/>
      <c r="L409" s="543"/>
      <c r="M409" s="543"/>
      <c r="N409" s="543"/>
      <c r="O409" s="543"/>
      <c r="P409" s="543"/>
      <c r="Q409" s="543"/>
      <c r="R409" s="543"/>
      <c r="S409" s="543"/>
      <c r="T409" s="543"/>
      <c r="U409" s="543"/>
      <c r="V409" s="543"/>
      <c r="W409" s="543"/>
      <c r="X409" s="543"/>
      <c r="Y409" s="544"/>
      <c r="Z409" s="545"/>
      <c r="AA409" s="545"/>
      <c r="AB409" s="545"/>
      <c r="AC409" s="545"/>
      <c r="AD409" s="545"/>
      <c r="AE409" s="545"/>
      <c r="AF409" s="545"/>
      <c r="AG409" s="10"/>
      <c r="AH409" s="10"/>
    </row>
    <row r="410" spans="1:34" ht="15" customHeight="1" x14ac:dyDescent="0.4">
      <c r="A410" s="10"/>
      <c r="B410" s="10"/>
      <c r="C410" s="76" t="s">
        <v>274</v>
      </c>
      <c r="D410" s="543"/>
      <c r="E410" s="543"/>
      <c r="F410" s="543"/>
      <c r="G410" s="543"/>
      <c r="H410" s="543"/>
      <c r="I410" s="543"/>
      <c r="J410" s="543"/>
      <c r="K410" s="543"/>
      <c r="L410" s="543"/>
      <c r="M410" s="543"/>
      <c r="N410" s="543"/>
      <c r="O410" s="543"/>
      <c r="P410" s="543"/>
      <c r="Q410" s="543"/>
      <c r="R410" s="543"/>
      <c r="S410" s="543"/>
      <c r="T410" s="543"/>
      <c r="U410" s="543"/>
      <c r="V410" s="543"/>
      <c r="W410" s="543"/>
      <c r="X410" s="543"/>
      <c r="Y410" s="544"/>
      <c r="Z410" s="545"/>
      <c r="AA410" s="545"/>
      <c r="AB410" s="545"/>
      <c r="AC410" s="545"/>
      <c r="AD410" s="545"/>
      <c r="AE410" s="545"/>
      <c r="AF410" s="545"/>
      <c r="AG410" s="10"/>
      <c r="AH410" s="10"/>
    </row>
    <row r="411" spans="1:34" ht="15" customHeight="1" x14ac:dyDescent="0.4">
      <c r="A411" s="10"/>
      <c r="B411" s="10"/>
      <c r="C411" s="76" t="s">
        <v>274</v>
      </c>
      <c r="D411" s="543"/>
      <c r="E411" s="543"/>
      <c r="F411" s="543"/>
      <c r="G411" s="543"/>
      <c r="H411" s="543"/>
      <c r="I411" s="543"/>
      <c r="J411" s="543"/>
      <c r="K411" s="543"/>
      <c r="L411" s="543"/>
      <c r="M411" s="543"/>
      <c r="N411" s="543"/>
      <c r="O411" s="543"/>
      <c r="P411" s="543"/>
      <c r="Q411" s="543"/>
      <c r="R411" s="543"/>
      <c r="S411" s="543"/>
      <c r="T411" s="543"/>
      <c r="U411" s="543"/>
      <c r="V411" s="543"/>
      <c r="W411" s="543"/>
      <c r="X411" s="543"/>
      <c r="Y411" s="544"/>
      <c r="Z411" s="545"/>
      <c r="AA411" s="545"/>
      <c r="AB411" s="545"/>
      <c r="AC411" s="545"/>
      <c r="AD411" s="545"/>
      <c r="AE411" s="545"/>
      <c r="AF411" s="545"/>
      <c r="AG411" s="10"/>
      <c r="AH411" s="10"/>
    </row>
    <row r="412" spans="1:34" ht="15" customHeight="1" x14ac:dyDescent="0.4">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row>
    <row r="413" spans="1:34" ht="15" customHeight="1" x14ac:dyDescent="0.4">
      <c r="A413" s="10"/>
      <c r="B413" s="10"/>
      <c r="C413" s="9" t="s">
        <v>216</v>
      </c>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row>
    <row r="414" spans="1:34" ht="15" customHeight="1" x14ac:dyDescent="0.4">
      <c r="A414" s="10"/>
      <c r="B414" s="10"/>
      <c r="C414" s="173" t="s">
        <v>1422</v>
      </c>
      <c r="D414" s="174"/>
      <c r="E414" s="174"/>
      <c r="F414" s="174"/>
      <c r="G414" s="174"/>
      <c r="H414" s="174"/>
      <c r="I414" s="174"/>
      <c r="J414" s="174"/>
      <c r="K414" s="174"/>
      <c r="L414" s="174"/>
      <c r="M414" s="174"/>
      <c r="N414" s="174"/>
      <c r="O414" s="174"/>
      <c r="P414" s="174"/>
      <c r="Q414" s="174"/>
      <c r="R414" s="174"/>
      <c r="S414" s="174"/>
      <c r="T414" s="174"/>
      <c r="U414" s="174"/>
      <c r="V414" s="174"/>
      <c r="W414" s="174"/>
      <c r="X414" s="174"/>
      <c r="Y414" s="175"/>
      <c r="Z414" s="195" t="s">
        <v>273</v>
      </c>
      <c r="AA414" s="195"/>
      <c r="AB414" s="195"/>
      <c r="AC414" s="195"/>
      <c r="AD414" s="195"/>
      <c r="AE414" s="195"/>
      <c r="AF414" s="195"/>
      <c r="AG414" s="10"/>
      <c r="AH414" s="10"/>
    </row>
    <row r="415" spans="1:34" ht="15" customHeight="1" x14ac:dyDescent="0.4">
      <c r="A415" s="10"/>
      <c r="B415" s="10"/>
      <c r="C415" s="76" t="s">
        <v>274</v>
      </c>
      <c r="D415" s="543"/>
      <c r="E415" s="543"/>
      <c r="F415" s="543"/>
      <c r="G415" s="543"/>
      <c r="H415" s="543"/>
      <c r="I415" s="543"/>
      <c r="J415" s="543"/>
      <c r="K415" s="543"/>
      <c r="L415" s="543"/>
      <c r="M415" s="543"/>
      <c r="N415" s="543"/>
      <c r="O415" s="543"/>
      <c r="P415" s="543"/>
      <c r="Q415" s="543"/>
      <c r="R415" s="543"/>
      <c r="S415" s="543"/>
      <c r="T415" s="543"/>
      <c r="U415" s="543"/>
      <c r="V415" s="543"/>
      <c r="W415" s="543"/>
      <c r="X415" s="543"/>
      <c r="Y415" s="544"/>
      <c r="Z415" s="545"/>
      <c r="AA415" s="545"/>
      <c r="AB415" s="545"/>
      <c r="AC415" s="545"/>
      <c r="AD415" s="545"/>
      <c r="AE415" s="545"/>
      <c r="AF415" s="545"/>
      <c r="AG415" s="10"/>
      <c r="AH415" s="10"/>
    </row>
    <row r="416" spans="1:34" ht="15" customHeight="1" x14ac:dyDescent="0.4">
      <c r="A416" s="10"/>
      <c r="B416" s="10"/>
      <c r="C416" s="76" t="s">
        <v>274</v>
      </c>
      <c r="D416" s="543"/>
      <c r="E416" s="543"/>
      <c r="F416" s="543"/>
      <c r="G416" s="543"/>
      <c r="H416" s="543"/>
      <c r="I416" s="543"/>
      <c r="J416" s="543"/>
      <c r="K416" s="543"/>
      <c r="L416" s="543"/>
      <c r="M416" s="543"/>
      <c r="N416" s="543"/>
      <c r="O416" s="543"/>
      <c r="P416" s="543"/>
      <c r="Q416" s="543"/>
      <c r="R416" s="543"/>
      <c r="S416" s="543"/>
      <c r="T416" s="543"/>
      <c r="U416" s="543"/>
      <c r="V416" s="543"/>
      <c r="W416" s="543"/>
      <c r="X416" s="543"/>
      <c r="Y416" s="544"/>
      <c r="Z416" s="545"/>
      <c r="AA416" s="545"/>
      <c r="AB416" s="545"/>
      <c r="AC416" s="545"/>
      <c r="AD416" s="545"/>
      <c r="AE416" s="545"/>
      <c r="AF416" s="545"/>
      <c r="AG416" s="10"/>
      <c r="AH416" s="10"/>
    </row>
    <row r="417" spans="1:34" ht="15" customHeight="1" x14ac:dyDescent="0.4">
      <c r="A417" s="10"/>
      <c r="B417" s="10"/>
      <c r="C417" s="76" t="s">
        <v>274</v>
      </c>
      <c r="D417" s="543"/>
      <c r="E417" s="543"/>
      <c r="F417" s="543"/>
      <c r="G417" s="543"/>
      <c r="H417" s="543"/>
      <c r="I417" s="543"/>
      <c r="J417" s="543"/>
      <c r="K417" s="543"/>
      <c r="L417" s="543"/>
      <c r="M417" s="543"/>
      <c r="N417" s="543"/>
      <c r="O417" s="543"/>
      <c r="P417" s="543"/>
      <c r="Q417" s="543"/>
      <c r="R417" s="543"/>
      <c r="S417" s="543"/>
      <c r="T417" s="543"/>
      <c r="U417" s="543"/>
      <c r="V417" s="543"/>
      <c r="W417" s="543"/>
      <c r="X417" s="543"/>
      <c r="Y417" s="544"/>
      <c r="Z417" s="545"/>
      <c r="AA417" s="545"/>
      <c r="AB417" s="545"/>
      <c r="AC417" s="545"/>
      <c r="AD417" s="545"/>
      <c r="AE417" s="545"/>
      <c r="AF417" s="545"/>
      <c r="AG417" s="10"/>
      <c r="AH417" s="10"/>
    </row>
    <row r="418" spans="1:34" ht="15" customHeight="1" x14ac:dyDescent="0.4">
      <c r="A418" s="10"/>
      <c r="B418" s="10"/>
      <c r="C418" s="76" t="s">
        <v>274</v>
      </c>
      <c r="D418" s="543"/>
      <c r="E418" s="543"/>
      <c r="F418" s="543"/>
      <c r="G418" s="543"/>
      <c r="H418" s="543"/>
      <c r="I418" s="543"/>
      <c r="J418" s="543"/>
      <c r="K418" s="543"/>
      <c r="L418" s="543"/>
      <c r="M418" s="543"/>
      <c r="N418" s="543"/>
      <c r="O418" s="543"/>
      <c r="P418" s="543"/>
      <c r="Q418" s="543"/>
      <c r="R418" s="543"/>
      <c r="S418" s="543"/>
      <c r="T418" s="543"/>
      <c r="U418" s="543"/>
      <c r="V418" s="543"/>
      <c r="W418" s="543"/>
      <c r="X418" s="543"/>
      <c r="Y418" s="544"/>
      <c r="Z418" s="545"/>
      <c r="AA418" s="545"/>
      <c r="AB418" s="545"/>
      <c r="AC418" s="545"/>
      <c r="AD418" s="545"/>
      <c r="AE418" s="545"/>
      <c r="AF418" s="545"/>
      <c r="AG418" s="10"/>
      <c r="AH418" s="10"/>
    </row>
    <row r="419" spans="1:34" ht="15" customHeight="1" x14ac:dyDescent="0.4">
      <c r="A419" s="10"/>
      <c r="B419" s="10"/>
      <c r="C419" s="76" t="s">
        <v>274</v>
      </c>
      <c r="D419" s="543"/>
      <c r="E419" s="543"/>
      <c r="F419" s="543"/>
      <c r="G419" s="543"/>
      <c r="H419" s="543"/>
      <c r="I419" s="543"/>
      <c r="J419" s="543"/>
      <c r="K419" s="543"/>
      <c r="L419" s="543"/>
      <c r="M419" s="543"/>
      <c r="N419" s="543"/>
      <c r="O419" s="543"/>
      <c r="P419" s="543"/>
      <c r="Q419" s="543"/>
      <c r="R419" s="543"/>
      <c r="S419" s="543"/>
      <c r="T419" s="543"/>
      <c r="U419" s="543"/>
      <c r="V419" s="543"/>
      <c r="W419" s="543"/>
      <c r="X419" s="543"/>
      <c r="Y419" s="544"/>
      <c r="Z419" s="545"/>
      <c r="AA419" s="545"/>
      <c r="AB419" s="545"/>
      <c r="AC419" s="545"/>
      <c r="AD419" s="545"/>
      <c r="AE419" s="545"/>
      <c r="AF419" s="545"/>
      <c r="AG419" s="10"/>
      <c r="AH419" s="10"/>
    </row>
    <row r="420" spans="1:34" ht="15" customHeight="1" x14ac:dyDescent="0.4">
      <c r="A420" s="10"/>
      <c r="B420" s="10"/>
      <c r="C420" s="76" t="s">
        <v>274</v>
      </c>
      <c r="D420" s="543"/>
      <c r="E420" s="543"/>
      <c r="F420" s="543"/>
      <c r="G420" s="543"/>
      <c r="H420" s="543"/>
      <c r="I420" s="543"/>
      <c r="J420" s="543"/>
      <c r="K420" s="543"/>
      <c r="L420" s="543"/>
      <c r="M420" s="543"/>
      <c r="N420" s="543"/>
      <c r="O420" s="543"/>
      <c r="P420" s="543"/>
      <c r="Q420" s="543"/>
      <c r="R420" s="543"/>
      <c r="S420" s="543"/>
      <c r="T420" s="543"/>
      <c r="U420" s="543"/>
      <c r="V420" s="543"/>
      <c r="W420" s="543"/>
      <c r="X420" s="543"/>
      <c r="Y420" s="544"/>
      <c r="Z420" s="545"/>
      <c r="AA420" s="545"/>
      <c r="AB420" s="545"/>
      <c r="AC420" s="545"/>
      <c r="AD420" s="545"/>
      <c r="AE420" s="545"/>
      <c r="AF420" s="545"/>
      <c r="AG420" s="10"/>
      <c r="AH420" s="10"/>
    </row>
    <row r="421" spans="1:34" ht="15" customHeight="1" x14ac:dyDescent="0.4">
      <c r="A421" s="10"/>
      <c r="B421" s="10"/>
      <c r="C421" s="76" t="s">
        <v>274</v>
      </c>
      <c r="D421" s="543"/>
      <c r="E421" s="543"/>
      <c r="F421" s="543"/>
      <c r="G421" s="543"/>
      <c r="H421" s="543"/>
      <c r="I421" s="543"/>
      <c r="J421" s="543"/>
      <c r="K421" s="543"/>
      <c r="L421" s="543"/>
      <c r="M421" s="543"/>
      <c r="N421" s="543"/>
      <c r="O421" s="543"/>
      <c r="P421" s="543"/>
      <c r="Q421" s="543"/>
      <c r="R421" s="543"/>
      <c r="S421" s="543"/>
      <c r="T421" s="543"/>
      <c r="U421" s="543"/>
      <c r="V421" s="543"/>
      <c r="W421" s="543"/>
      <c r="X421" s="543"/>
      <c r="Y421" s="544"/>
      <c r="Z421" s="545"/>
      <c r="AA421" s="545"/>
      <c r="AB421" s="545"/>
      <c r="AC421" s="545"/>
      <c r="AD421" s="545"/>
      <c r="AE421" s="545"/>
      <c r="AF421" s="545"/>
      <c r="AG421" s="10"/>
      <c r="AH421" s="10"/>
    </row>
    <row r="422" spans="1:34" ht="15" customHeight="1" x14ac:dyDescent="0.4">
      <c r="A422" s="10"/>
      <c r="B422" s="10"/>
      <c r="C422" s="76" t="s">
        <v>274</v>
      </c>
      <c r="D422" s="543"/>
      <c r="E422" s="543"/>
      <c r="F422" s="543"/>
      <c r="G422" s="543"/>
      <c r="H422" s="543"/>
      <c r="I422" s="543"/>
      <c r="J422" s="543"/>
      <c r="K422" s="543"/>
      <c r="L422" s="543"/>
      <c r="M422" s="543"/>
      <c r="N422" s="543"/>
      <c r="O422" s="543"/>
      <c r="P422" s="543"/>
      <c r="Q422" s="543"/>
      <c r="R422" s="543"/>
      <c r="S422" s="543"/>
      <c r="T422" s="543"/>
      <c r="U422" s="543"/>
      <c r="V422" s="543"/>
      <c r="W422" s="543"/>
      <c r="X422" s="543"/>
      <c r="Y422" s="544"/>
      <c r="Z422" s="545"/>
      <c r="AA422" s="545"/>
      <c r="AB422" s="545"/>
      <c r="AC422" s="545"/>
      <c r="AD422" s="545"/>
      <c r="AE422" s="545"/>
      <c r="AF422" s="545"/>
      <c r="AG422" s="10"/>
      <c r="AH422" s="10"/>
    </row>
    <row r="423" spans="1:34" ht="15" customHeight="1" x14ac:dyDescent="0.4">
      <c r="A423" s="10"/>
      <c r="B423" s="10"/>
      <c r="C423" s="76" t="s">
        <v>274</v>
      </c>
      <c r="D423" s="543"/>
      <c r="E423" s="543"/>
      <c r="F423" s="543"/>
      <c r="G423" s="543"/>
      <c r="H423" s="543"/>
      <c r="I423" s="543"/>
      <c r="J423" s="543"/>
      <c r="K423" s="543"/>
      <c r="L423" s="543"/>
      <c r="M423" s="543"/>
      <c r="N423" s="543"/>
      <c r="O423" s="543"/>
      <c r="P423" s="543"/>
      <c r="Q423" s="543"/>
      <c r="R423" s="543"/>
      <c r="S423" s="543"/>
      <c r="T423" s="543"/>
      <c r="U423" s="543"/>
      <c r="V423" s="543"/>
      <c r="W423" s="543"/>
      <c r="X423" s="543"/>
      <c r="Y423" s="544"/>
      <c r="Z423" s="545"/>
      <c r="AA423" s="545"/>
      <c r="AB423" s="545"/>
      <c r="AC423" s="545"/>
      <c r="AD423" s="545"/>
      <c r="AE423" s="545"/>
      <c r="AF423" s="545"/>
      <c r="AG423" s="10"/>
      <c r="AH423" s="10"/>
    </row>
    <row r="424" spans="1:34" ht="15" customHeight="1" x14ac:dyDescent="0.4">
      <c r="A424" s="10"/>
      <c r="B424" s="10"/>
      <c r="C424" s="76" t="s">
        <v>274</v>
      </c>
      <c r="D424" s="543"/>
      <c r="E424" s="543"/>
      <c r="F424" s="543"/>
      <c r="G424" s="543"/>
      <c r="H424" s="543"/>
      <c r="I424" s="543"/>
      <c r="J424" s="543"/>
      <c r="K424" s="543"/>
      <c r="L424" s="543"/>
      <c r="M424" s="543"/>
      <c r="N424" s="543"/>
      <c r="O424" s="543"/>
      <c r="P424" s="543"/>
      <c r="Q424" s="543"/>
      <c r="R424" s="543"/>
      <c r="S424" s="543"/>
      <c r="T424" s="543"/>
      <c r="U424" s="543"/>
      <c r="V424" s="543"/>
      <c r="W424" s="543"/>
      <c r="X424" s="543"/>
      <c r="Y424" s="544"/>
      <c r="Z424" s="545"/>
      <c r="AA424" s="545"/>
      <c r="AB424" s="545"/>
      <c r="AC424" s="545"/>
      <c r="AD424" s="545"/>
      <c r="AE424" s="545"/>
      <c r="AF424" s="545"/>
      <c r="AG424" s="10"/>
      <c r="AH424" s="10"/>
    </row>
    <row r="425" spans="1:34" x14ac:dyDescent="0.4">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row>
    <row r="426" spans="1:34" ht="15" customHeight="1" x14ac:dyDescent="0.4">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row>
    <row r="427" spans="1:34" ht="15" customHeight="1" x14ac:dyDescent="0.4">
      <c r="A427" s="9"/>
      <c r="B427" s="9" t="s">
        <v>208</v>
      </c>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row>
    <row r="428" spans="1:34" ht="15" customHeight="1" x14ac:dyDescent="0.4">
      <c r="A428" s="10"/>
      <c r="B428" s="9" t="s">
        <v>1461</v>
      </c>
      <c r="C428" s="10"/>
      <c r="D428" s="11"/>
      <c r="E428" s="11"/>
      <c r="F428" s="11"/>
      <c r="G428" s="11"/>
      <c r="H428" s="11"/>
      <c r="I428" s="11"/>
      <c r="J428" s="11"/>
      <c r="K428" s="11"/>
      <c r="L428" s="11"/>
      <c r="M428" s="11"/>
      <c r="N428" s="11"/>
      <c r="O428" s="11"/>
      <c r="P428" s="11"/>
      <c r="Q428" s="10"/>
      <c r="R428" s="10"/>
      <c r="S428" s="10"/>
      <c r="T428" s="10"/>
      <c r="U428" s="10"/>
      <c r="V428" s="10"/>
      <c r="W428" s="10"/>
      <c r="X428" s="10"/>
      <c r="Y428" s="12"/>
      <c r="Z428" s="10"/>
      <c r="AA428" s="10"/>
      <c r="AB428" s="10"/>
      <c r="AC428" s="10"/>
      <c r="AD428" s="10"/>
      <c r="AE428" s="10"/>
      <c r="AF428" s="10"/>
      <c r="AG428" s="10"/>
      <c r="AH428" s="10"/>
    </row>
    <row r="429" spans="1:34" ht="15" customHeight="1" x14ac:dyDescent="0.4">
      <c r="A429" s="10"/>
      <c r="B429" s="9"/>
      <c r="C429" s="73" t="s">
        <v>1644</v>
      </c>
      <c r="D429" s="11"/>
      <c r="E429" s="11"/>
      <c r="F429" s="11"/>
      <c r="G429" s="11"/>
      <c r="H429" s="11"/>
      <c r="I429" s="11"/>
      <c r="J429" s="11"/>
      <c r="K429" s="11"/>
      <c r="L429" s="11"/>
      <c r="M429" s="11"/>
      <c r="N429" s="11"/>
      <c r="O429" s="11"/>
      <c r="P429" s="11"/>
      <c r="Q429" s="10"/>
      <c r="R429" s="10"/>
      <c r="S429" s="10"/>
      <c r="T429" s="10"/>
      <c r="U429" s="10"/>
      <c r="V429" s="10"/>
      <c r="W429" s="10"/>
      <c r="X429" s="10"/>
      <c r="Y429" s="12"/>
      <c r="Z429" s="10"/>
      <c r="AA429" s="10"/>
      <c r="AB429" s="10"/>
      <c r="AC429" s="10"/>
      <c r="AD429" s="10"/>
      <c r="AE429" s="10"/>
      <c r="AF429" s="10"/>
      <c r="AG429" s="10"/>
      <c r="AH429" s="10"/>
    </row>
    <row r="430" spans="1:34" ht="15" customHeight="1" x14ac:dyDescent="0.4">
      <c r="A430" s="10"/>
      <c r="B430" s="9"/>
      <c r="C430" s="73" t="s">
        <v>1417</v>
      </c>
      <c r="D430" s="11"/>
      <c r="E430" s="11"/>
      <c r="F430" s="11"/>
      <c r="G430" s="11"/>
      <c r="H430" s="11"/>
      <c r="I430" s="11"/>
      <c r="J430" s="11"/>
      <c r="K430" s="11"/>
      <c r="L430" s="11"/>
      <c r="M430" s="11"/>
      <c r="N430" s="11"/>
      <c r="O430" s="11"/>
      <c r="P430" s="11"/>
      <c r="Q430" s="10"/>
      <c r="R430" s="10"/>
      <c r="S430" s="10"/>
      <c r="T430" s="10"/>
      <c r="U430" s="10"/>
      <c r="V430" s="10"/>
      <c r="W430" s="10"/>
      <c r="X430" s="10"/>
      <c r="Y430" s="12"/>
      <c r="Z430" s="10"/>
      <c r="AA430" s="10"/>
      <c r="AB430" s="10"/>
      <c r="AC430" s="10"/>
      <c r="AD430" s="10"/>
      <c r="AE430" s="10"/>
      <c r="AF430" s="10"/>
      <c r="AG430" s="10"/>
      <c r="AH430" s="10"/>
    </row>
    <row r="431" spans="1:34" ht="15" customHeight="1" x14ac:dyDescent="0.4">
      <c r="A431" s="10"/>
      <c r="B431" s="9"/>
      <c r="C431" s="73" t="s">
        <v>1482</v>
      </c>
      <c r="D431" s="11"/>
      <c r="E431" s="11"/>
      <c r="F431" s="11"/>
      <c r="G431" s="11"/>
      <c r="H431" s="11"/>
      <c r="I431" s="11"/>
      <c r="J431" s="11"/>
      <c r="K431" s="11"/>
      <c r="L431" s="11"/>
      <c r="M431" s="11"/>
      <c r="N431" s="11"/>
      <c r="O431" s="11"/>
      <c r="P431" s="11"/>
      <c r="Q431" s="10"/>
      <c r="R431" s="10"/>
      <c r="S431" s="10"/>
      <c r="T431" s="10"/>
      <c r="U431" s="10"/>
      <c r="V431" s="10"/>
      <c r="W431" s="10"/>
      <c r="X431" s="10"/>
      <c r="Y431" s="12"/>
      <c r="Z431" s="10"/>
      <c r="AA431" s="10"/>
      <c r="AB431" s="10"/>
      <c r="AC431" s="10"/>
      <c r="AD431" s="10"/>
      <c r="AE431" s="10"/>
      <c r="AF431" s="10"/>
      <c r="AG431" s="10"/>
      <c r="AH431" s="10"/>
    </row>
    <row r="432" spans="1:34" ht="15" customHeight="1" x14ac:dyDescent="0.4">
      <c r="A432" s="10"/>
      <c r="B432" s="9"/>
      <c r="C432" s="10"/>
      <c r="D432" s="11"/>
      <c r="E432" s="11"/>
      <c r="F432" s="11"/>
      <c r="G432" s="11"/>
      <c r="H432" s="11"/>
      <c r="I432" s="11"/>
      <c r="J432" s="11"/>
      <c r="K432" s="11"/>
      <c r="L432" s="11"/>
      <c r="M432" s="11"/>
      <c r="N432" s="11"/>
      <c r="O432" s="11"/>
      <c r="P432" s="11"/>
      <c r="Q432" s="10"/>
      <c r="R432" s="10"/>
      <c r="S432" s="10"/>
      <c r="T432" s="10"/>
      <c r="U432" s="10"/>
      <c r="V432" s="10"/>
      <c r="W432" s="10"/>
      <c r="X432" s="10"/>
      <c r="Y432" s="12"/>
      <c r="Z432" s="10"/>
      <c r="AA432" s="10"/>
      <c r="AB432" s="10"/>
      <c r="AC432" s="10"/>
      <c r="AD432" s="10"/>
      <c r="AE432" s="10"/>
      <c r="AF432" s="10"/>
      <c r="AG432" s="10"/>
      <c r="AH432" s="10"/>
    </row>
    <row r="433" spans="1:79" ht="15" customHeight="1" x14ac:dyDescent="0.4">
      <c r="A433" s="10"/>
      <c r="B433" s="9"/>
      <c r="C433" s="9"/>
      <c r="D433" s="11"/>
      <c r="E433" s="11"/>
      <c r="F433" s="11"/>
      <c r="G433" s="11"/>
      <c r="H433" s="11"/>
      <c r="I433" s="11"/>
      <c r="J433" s="11"/>
      <c r="K433" s="11"/>
      <c r="L433" s="11"/>
      <c r="M433" s="11"/>
      <c r="N433" s="11"/>
      <c r="O433" s="11"/>
      <c r="P433" s="11"/>
      <c r="Q433" s="11"/>
      <c r="R433" s="11"/>
      <c r="S433" s="11"/>
      <c r="T433" s="10"/>
      <c r="U433" s="10"/>
      <c r="V433" s="10"/>
      <c r="W433" s="10"/>
      <c r="X433" s="10"/>
      <c r="Y433" s="10"/>
      <c r="Z433" s="10"/>
      <c r="AA433" s="10"/>
      <c r="AB433" s="10"/>
      <c r="AC433" s="10"/>
      <c r="AD433" s="10"/>
      <c r="AE433" s="10"/>
      <c r="AF433" s="10"/>
      <c r="AG433" s="10"/>
      <c r="AH433" s="10"/>
      <c r="BG433" s="144"/>
    </row>
    <row r="434" spans="1:79" ht="15" customHeight="1" x14ac:dyDescent="0.4">
      <c r="A434" s="10"/>
      <c r="B434" s="9"/>
      <c r="C434" s="9"/>
      <c r="D434" s="19"/>
      <c r="E434" s="11"/>
      <c r="F434" s="11"/>
      <c r="G434" s="11"/>
      <c r="H434" s="11"/>
      <c r="I434" s="11"/>
      <c r="J434" s="11"/>
      <c r="K434" s="11"/>
      <c r="L434" s="11"/>
      <c r="M434" s="11"/>
      <c r="N434" s="11"/>
      <c r="O434" s="11"/>
      <c r="P434" s="11"/>
      <c r="Q434" s="11"/>
      <c r="R434" s="11"/>
      <c r="S434" s="11"/>
      <c r="T434" s="10"/>
      <c r="U434" s="10"/>
      <c r="V434" s="10"/>
      <c r="W434" s="10"/>
      <c r="X434" s="10"/>
      <c r="Y434" s="10"/>
      <c r="Z434" s="10"/>
      <c r="AA434" s="10"/>
      <c r="AB434" s="10"/>
      <c r="AC434" s="10"/>
      <c r="AD434" s="10"/>
      <c r="AE434" s="10"/>
      <c r="AF434" s="10"/>
      <c r="AG434" s="10"/>
      <c r="AH434" s="10"/>
      <c r="AV434" s="100"/>
      <c r="AW434" s="100"/>
      <c r="AX434" s="100"/>
      <c r="AY434" s="100"/>
      <c r="AZ434" s="100"/>
      <c r="BA434" s="100"/>
      <c r="BB434" s="100"/>
      <c r="BC434" s="100"/>
      <c r="BD434" s="100"/>
      <c r="BE434" s="100"/>
      <c r="BF434" s="100"/>
      <c r="BG434" s="100"/>
      <c r="BH434" s="100"/>
      <c r="BI434" s="100"/>
      <c r="BJ434" s="100"/>
      <c r="BK434" s="100"/>
      <c r="BL434" s="100"/>
      <c r="BM434" s="100"/>
      <c r="BN434" s="100"/>
      <c r="BO434" s="100"/>
      <c r="BP434" s="100"/>
      <c r="BQ434" s="100"/>
      <c r="BR434" s="100"/>
      <c r="BS434" s="100"/>
      <c r="BT434" s="100"/>
      <c r="BU434" s="100"/>
      <c r="BV434" s="100"/>
      <c r="BW434" s="100"/>
      <c r="BX434" s="100"/>
      <c r="BY434" s="100"/>
      <c r="BZ434" s="100"/>
      <c r="CA434" s="100"/>
    </row>
    <row r="435" spans="1:79" ht="15" customHeight="1" x14ac:dyDescent="0.4">
      <c r="A435" s="10"/>
      <c r="B435" s="9"/>
      <c r="C435" s="9"/>
      <c r="D435" s="19"/>
      <c r="E435" s="11"/>
      <c r="F435" s="11"/>
      <c r="G435" s="11"/>
      <c r="H435" s="11"/>
      <c r="I435" s="11"/>
      <c r="J435" s="11"/>
      <c r="K435" s="11"/>
      <c r="L435" s="11"/>
      <c r="M435" s="11"/>
      <c r="N435" s="11"/>
      <c r="O435" s="11"/>
      <c r="P435" s="11"/>
      <c r="Q435" s="11"/>
      <c r="R435" s="11"/>
      <c r="S435" s="11"/>
      <c r="T435" s="10"/>
      <c r="U435" s="10"/>
      <c r="V435" s="10"/>
      <c r="W435" s="10"/>
      <c r="X435" s="10"/>
      <c r="Y435" s="10"/>
      <c r="Z435" s="10"/>
      <c r="AA435" s="10"/>
      <c r="AB435" s="10"/>
      <c r="AC435" s="10"/>
      <c r="AD435" s="10"/>
      <c r="AE435" s="10"/>
      <c r="AF435" s="10"/>
      <c r="AG435" s="10"/>
      <c r="AH435" s="10"/>
      <c r="AV435" s="100"/>
      <c r="AW435" s="100"/>
      <c r="AX435" s="100"/>
      <c r="AY435" s="100"/>
      <c r="AZ435" s="100"/>
      <c r="BA435" s="100"/>
      <c r="BB435" s="100"/>
      <c r="BC435" s="100"/>
      <c r="BD435" s="100"/>
      <c r="BE435" s="100"/>
      <c r="BF435" s="100"/>
      <c r="BG435" s="100"/>
      <c r="BH435" s="100"/>
      <c r="BI435" s="100"/>
      <c r="BJ435" s="100"/>
      <c r="BK435" s="100"/>
      <c r="BL435" s="100"/>
      <c r="BM435" s="100"/>
      <c r="BN435" s="100"/>
      <c r="BO435" s="100"/>
      <c r="BP435" s="100"/>
      <c r="BQ435" s="100"/>
      <c r="BR435" s="100"/>
      <c r="BS435" s="100"/>
      <c r="BT435" s="100"/>
      <c r="BU435" s="100"/>
      <c r="BV435" s="100"/>
      <c r="BW435" s="100"/>
      <c r="BX435" s="100"/>
      <c r="BY435" s="100"/>
      <c r="BZ435" s="100"/>
      <c r="CA435" s="100"/>
    </row>
    <row r="436" spans="1:79" ht="15" customHeight="1" x14ac:dyDescent="0.4">
      <c r="A436" s="10"/>
      <c r="B436" s="9"/>
      <c r="C436" s="9"/>
      <c r="D436" s="19"/>
      <c r="E436" s="11"/>
      <c r="F436" s="11"/>
      <c r="G436" s="11"/>
      <c r="H436" s="11"/>
      <c r="I436" s="11"/>
      <c r="J436" s="11"/>
      <c r="K436" s="11"/>
      <c r="L436" s="11"/>
      <c r="M436" s="11"/>
      <c r="N436" s="11"/>
      <c r="O436" s="11"/>
      <c r="P436" s="11"/>
      <c r="Q436" s="11"/>
      <c r="R436" s="11"/>
      <c r="S436" s="11"/>
      <c r="T436" s="10"/>
      <c r="U436" s="10"/>
      <c r="V436" s="10"/>
      <c r="W436" s="10"/>
      <c r="X436" s="10"/>
      <c r="Y436" s="10"/>
      <c r="Z436" s="10"/>
      <c r="AA436" s="10"/>
      <c r="AB436" s="10"/>
      <c r="AC436" s="10"/>
      <c r="AD436" s="10"/>
      <c r="AE436" s="10"/>
      <c r="AF436" s="10"/>
      <c r="AG436" s="10"/>
      <c r="AH436" s="10"/>
      <c r="AV436" s="100"/>
      <c r="AW436" s="100"/>
      <c r="AX436" s="100"/>
      <c r="AY436" s="100"/>
      <c r="AZ436" s="100"/>
      <c r="BA436" s="100"/>
      <c r="BB436" s="100"/>
      <c r="BC436" s="100"/>
      <c r="BD436" s="100"/>
      <c r="BE436" s="100"/>
      <c r="BF436" s="100"/>
      <c r="BG436" s="100"/>
      <c r="BH436" s="100"/>
      <c r="BI436" s="100"/>
      <c r="BJ436" s="100"/>
      <c r="BK436" s="100"/>
      <c r="BL436" s="100"/>
      <c r="BM436" s="100"/>
      <c r="BN436" s="100"/>
      <c r="BO436" s="100"/>
      <c r="BP436" s="100"/>
      <c r="BQ436" s="100"/>
      <c r="BR436" s="100"/>
      <c r="BS436" s="100"/>
      <c r="BT436" s="100"/>
      <c r="BU436" s="100"/>
      <c r="BV436" s="100"/>
      <c r="BW436" s="100"/>
      <c r="BX436" s="100"/>
      <c r="BY436" s="100"/>
      <c r="BZ436" s="100"/>
      <c r="CA436" s="100"/>
    </row>
    <row r="437" spans="1:79" ht="15" customHeight="1" x14ac:dyDescent="0.4">
      <c r="A437" s="10"/>
      <c r="B437" s="9"/>
      <c r="C437" s="9"/>
      <c r="D437" s="19"/>
      <c r="E437" s="19"/>
      <c r="F437" s="11"/>
      <c r="G437" s="11"/>
      <c r="H437" s="11"/>
      <c r="I437" s="11"/>
      <c r="J437" s="11"/>
      <c r="K437" s="11"/>
      <c r="L437" s="11"/>
      <c r="M437" s="11"/>
      <c r="N437" s="11"/>
      <c r="O437" s="11"/>
      <c r="P437" s="11"/>
      <c r="Q437" s="11"/>
      <c r="R437" s="11"/>
      <c r="S437" s="11"/>
      <c r="T437" s="10"/>
      <c r="U437" s="10"/>
      <c r="V437" s="10"/>
      <c r="W437" s="10"/>
      <c r="X437" s="10"/>
      <c r="Y437" s="10"/>
      <c r="Z437" s="10"/>
      <c r="AA437" s="10"/>
      <c r="AB437" s="10"/>
      <c r="AC437" s="10"/>
      <c r="AD437" s="10"/>
      <c r="AE437" s="10"/>
      <c r="AF437" s="10"/>
      <c r="AG437" s="10"/>
      <c r="AH437" s="10"/>
      <c r="AV437" s="100"/>
      <c r="AW437" s="100"/>
      <c r="AX437" s="100"/>
      <c r="AY437" s="100"/>
      <c r="AZ437" s="100"/>
      <c r="BA437" s="100"/>
      <c r="BB437" s="100"/>
      <c r="BC437" s="100"/>
      <c r="BD437" s="100"/>
      <c r="BE437" s="100"/>
      <c r="BF437" s="100"/>
      <c r="BG437" s="100"/>
      <c r="BH437" s="100"/>
      <c r="BI437" s="100"/>
      <c r="BJ437" s="100"/>
      <c r="BK437" s="100"/>
      <c r="BL437" s="100"/>
      <c r="BM437" s="100"/>
      <c r="BN437" s="100"/>
      <c r="BO437" s="100"/>
      <c r="BP437" s="100"/>
      <c r="BQ437" s="100"/>
      <c r="BR437" s="100"/>
      <c r="BS437" s="100"/>
      <c r="BT437" s="100"/>
      <c r="BU437" s="100"/>
      <c r="BV437" s="100"/>
      <c r="BW437" s="100"/>
      <c r="BX437" s="100"/>
      <c r="BY437" s="100"/>
      <c r="BZ437" s="100"/>
      <c r="CA437" s="100"/>
    </row>
    <row r="438" spans="1:79" ht="15" customHeight="1" x14ac:dyDescent="0.4">
      <c r="A438" s="10"/>
      <c r="B438" s="9"/>
      <c r="C438" s="9"/>
      <c r="D438" s="19"/>
      <c r="E438" s="11"/>
      <c r="F438" s="11"/>
      <c r="G438" s="11"/>
      <c r="H438" s="11"/>
      <c r="I438" s="11"/>
      <c r="J438" s="11"/>
      <c r="K438" s="11"/>
      <c r="L438" s="11"/>
      <c r="M438" s="11"/>
      <c r="N438" s="11"/>
      <c r="O438" s="11"/>
      <c r="P438" s="11"/>
      <c r="Q438" s="11"/>
      <c r="R438" s="11"/>
      <c r="S438" s="11"/>
      <c r="T438" s="10"/>
      <c r="U438" s="10"/>
      <c r="V438" s="10"/>
      <c r="W438" s="10"/>
      <c r="X438" s="10"/>
      <c r="Y438" s="10"/>
      <c r="Z438" s="10"/>
      <c r="AA438" s="10"/>
      <c r="AB438" s="10"/>
      <c r="AC438" s="10"/>
      <c r="AD438" s="10"/>
      <c r="AE438" s="10"/>
      <c r="AF438" s="10"/>
      <c r="AG438" s="10"/>
      <c r="AH438" s="10"/>
      <c r="AV438" s="100"/>
      <c r="AW438" s="100"/>
      <c r="AX438" s="100"/>
      <c r="AY438" s="100"/>
      <c r="AZ438" s="100"/>
      <c r="BA438" s="100"/>
      <c r="BB438" s="100"/>
      <c r="BC438" s="100"/>
      <c r="BD438" s="100"/>
      <c r="BE438" s="100"/>
      <c r="BF438" s="100"/>
      <c r="BG438" s="100"/>
      <c r="BH438" s="100"/>
      <c r="BI438" s="100"/>
      <c r="BJ438" s="100"/>
      <c r="BK438" s="100"/>
      <c r="BL438" s="100"/>
      <c r="BM438" s="100"/>
      <c r="BN438" s="100"/>
      <c r="BO438" s="100"/>
      <c r="BP438" s="100"/>
      <c r="BQ438" s="100"/>
      <c r="BR438" s="100"/>
      <c r="BS438" s="100"/>
      <c r="BT438" s="100"/>
      <c r="BU438" s="100"/>
      <c r="BV438" s="100"/>
      <c r="BW438" s="100"/>
      <c r="BX438" s="100"/>
      <c r="BY438" s="100"/>
      <c r="BZ438" s="100"/>
      <c r="CA438" s="100"/>
    </row>
    <row r="439" spans="1:79" ht="15" customHeight="1" x14ac:dyDescent="0.4">
      <c r="A439" s="10"/>
      <c r="B439" s="9"/>
      <c r="C439" s="9"/>
      <c r="D439" s="19"/>
      <c r="E439" s="11"/>
      <c r="F439" s="11"/>
      <c r="G439" s="11"/>
      <c r="H439" s="11"/>
      <c r="I439" s="11"/>
      <c r="J439" s="11"/>
      <c r="K439" s="11"/>
      <c r="L439" s="11"/>
      <c r="M439" s="11"/>
      <c r="N439" s="11"/>
      <c r="O439" s="11"/>
      <c r="P439" s="11"/>
      <c r="Q439" s="11"/>
      <c r="R439" s="11"/>
      <c r="S439" s="11"/>
      <c r="T439" s="10"/>
      <c r="U439" s="10"/>
      <c r="V439" s="10"/>
      <c r="W439" s="10"/>
      <c r="X439" s="10"/>
      <c r="Y439" s="10"/>
      <c r="Z439" s="10"/>
      <c r="AA439" s="10"/>
      <c r="AB439" s="10"/>
      <c r="AC439" s="10"/>
      <c r="AD439" s="10"/>
      <c r="AE439" s="10"/>
      <c r="AF439" s="10"/>
      <c r="AG439" s="10"/>
      <c r="AH439" s="10"/>
      <c r="AI439" s="138"/>
      <c r="AL439" s="139"/>
      <c r="AV439" s="100"/>
      <c r="AW439" s="100"/>
      <c r="AX439" s="100"/>
      <c r="AY439" s="100"/>
      <c r="AZ439" s="100"/>
      <c r="BA439" s="100"/>
      <c r="BB439" s="100"/>
      <c r="BC439" s="100"/>
      <c r="BD439" s="100"/>
      <c r="BE439" s="100"/>
      <c r="BF439" s="100"/>
      <c r="BG439" s="100"/>
      <c r="BH439" s="100"/>
      <c r="BI439" s="100"/>
      <c r="BJ439" s="100"/>
      <c r="BK439" s="100"/>
      <c r="BL439" s="100"/>
      <c r="BM439" s="100"/>
      <c r="BN439" s="100"/>
      <c r="BO439" s="100"/>
      <c r="BP439" s="100"/>
      <c r="BQ439" s="100"/>
      <c r="BR439" s="100"/>
      <c r="BS439" s="100"/>
      <c r="BT439" s="100"/>
      <c r="BU439" s="100"/>
      <c r="BV439" s="100"/>
      <c r="BW439" s="100"/>
      <c r="BX439" s="100"/>
      <c r="BY439" s="100"/>
      <c r="BZ439" s="100"/>
      <c r="CA439" s="100"/>
    </row>
    <row r="440" spans="1:79" ht="15" customHeight="1" x14ac:dyDescent="0.4">
      <c r="A440" s="10"/>
      <c r="B440" s="9"/>
      <c r="C440" s="9"/>
      <c r="D440" s="19"/>
      <c r="E440" s="11"/>
      <c r="F440" s="11"/>
      <c r="G440" s="11"/>
      <c r="H440" s="11"/>
      <c r="I440" s="11"/>
      <c r="J440" s="11"/>
      <c r="K440" s="11"/>
      <c r="L440" s="11"/>
      <c r="M440" s="11"/>
      <c r="N440" s="11"/>
      <c r="O440" s="11"/>
      <c r="P440" s="11"/>
      <c r="Q440" s="11"/>
      <c r="R440" s="11"/>
      <c r="S440" s="11"/>
      <c r="T440" s="10"/>
      <c r="U440" s="10"/>
      <c r="V440" s="10"/>
      <c r="W440" s="10"/>
      <c r="X440" s="10"/>
      <c r="Y440" s="10"/>
      <c r="Z440" s="10"/>
      <c r="AA440" s="10"/>
      <c r="AB440" s="10"/>
      <c r="AC440" s="10"/>
      <c r="AD440" s="10"/>
      <c r="AE440" s="10"/>
      <c r="AF440" s="10"/>
      <c r="AG440" s="10"/>
      <c r="AH440" s="10"/>
      <c r="AI440" s="138"/>
      <c r="AL440" s="139"/>
      <c r="AV440" s="100"/>
      <c r="AW440" s="100"/>
      <c r="AX440" s="100"/>
      <c r="AY440" s="100"/>
      <c r="AZ440" s="100"/>
      <c r="BA440" s="100"/>
      <c r="BB440" s="100"/>
      <c r="BC440" s="100"/>
      <c r="BD440" s="100"/>
      <c r="BE440" s="100"/>
      <c r="BF440" s="100"/>
      <c r="BG440" s="100"/>
      <c r="BH440" s="100"/>
      <c r="BI440" s="100"/>
      <c r="BJ440" s="100"/>
      <c r="BK440" s="100"/>
      <c r="BL440" s="100"/>
      <c r="BM440" s="100"/>
      <c r="BN440" s="100"/>
      <c r="BO440" s="100"/>
      <c r="BP440" s="100"/>
      <c r="BQ440" s="100"/>
      <c r="BR440" s="100"/>
      <c r="BS440" s="100"/>
      <c r="BT440" s="100"/>
      <c r="BU440" s="100"/>
      <c r="BV440" s="100"/>
      <c r="BW440" s="100"/>
      <c r="BX440" s="100"/>
      <c r="BY440" s="100"/>
      <c r="BZ440" s="100"/>
      <c r="CA440" s="100"/>
    </row>
    <row r="441" spans="1:79" ht="15" customHeight="1" x14ac:dyDescent="0.4">
      <c r="A441" s="10"/>
      <c r="B441" s="9"/>
      <c r="C441" s="9"/>
      <c r="D441" s="19"/>
      <c r="E441" s="11"/>
      <c r="F441" s="11"/>
      <c r="G441" s="11"/>
      <c r="H441" s="11"/>
      <c r="I441" s="11"/>
      <c r="J441" s="11"/>
      <c r="K441" s="11"/>
      <c r="L441" s="11"/>
      <c r="M441" s="11"/>
      <c r="N441" s="11"/>
      <c r="O441" s="11"/>
      <c r="P441" s="11"/>
      <c r="Q441" s="11"/>
      <c r="R441" s="11"/>
      <c r="S441" s="11"/>
      <c r="T441" s="10"/>
      <c r="U441" s="10"/>
      <c r="V441" s="10"/>
      <c r="W441" s="10"/>
      <c r="X441" s="10"/>
      <c r="Y441" s="10"/>
      <c r="Z441" s="10"/>
      <c r="AA441" s="10"/>
      <c r="AB441" s="10"/>
      <c r="AC441" s="10"/>
      <c r="AD441" s="10"/>
      <c r="AE441" s="10"/>
      <c r="AF441" s="10"/>
      <c r="AG441" s="10"/>
      <c r="AH441" s="10"/>
      <c r="AI441" s="138"/>
      <c r="AL441" s="139"/>
      <c r="AV441" s="100"/>
      <c r="AW441" s="100"/>
      <c r="AX441" s="100"/>
      <c r="AY441" s="100"/>
      <c r="AZ441" s="100"/>
      <c r="BA441" s="100"/>
      <c r="BB441" s="100"/>
      <c r="BC441" s="100"/>
      <c r="BD441" s="100"/>
      <c r="BE441" s="100"/>
      <c r="BF441" s="100"/>
      <c r="BG441" s="100"/>
      <c r="BH441" s="100"/>
      <c r="BI441" s="100"/>
      <c r="BJ441" s="100"/>
      <c r="BK441" s="100"/>
      <c r="BL441" s="100"/>
      <c r="BM441" s="100"/>
      <c r="BN441" s="100"/>
      <c r="BO441" s="100"/>
      <c r="BP441" s="100"/>
      <c r="BQ441" s="100"/>
      <c r="BR441" s="100"/>
      <c r="BS441" s="100"/>
      <c r="BT441" s="100"/>
      <c r="BU441" s="100"/>
      <c r="BV441" s="100"/>
      <c r="BW441" s="100"/>
      <c r="BX441" s="100"/>
      <c r="BY441" s="100"/>
      <c r="BZ441" s="100"/>
      <c r="CA441" s="100"/>
    </row>
    <row r="442" spans="1:79" ht="15" customHeight="1" x14ac:dyDescent="0.4">
      <c r="A442" s="10"/>
      <c r="B442" s="9"/>
      <c r="C442" s="9"/>
      <c r="D442" s="19"/>
      <c r="E442" s="11"/>
      <c r="F442" s="11"/>
      <c r="G442" s="11"/>
      <c r="H442" s="11"/>
      <c r="I442" s="11"/>
      <c r="J442" s="11"/>
      <c r="K442" s="11"/>
      <c r="L442" s="11"/>
      <c r="M442" s="11"/>
      <c r="N442" s="11"/>
      <c r="O442" s="11"/>
      <c r="P442" s="11"/>
      <c r="Q442" s="11"/>
      <c r="R442" s="11"/>
      <c r="S442" s="11"/>
      <c r="T442" s="10"/>
      <c r="U442" s="10"/>
      <c r="V442" s="10"/>
      <c r="W442" s="10"/>
      <c r="X442" s="10"/>
      <c r="Y442" s="10"/>
      <c r="Z442" s="10"/>
      <c r="AA442" s="10"/>
      <c r="AB442" s="10"/>
      <c r="AC442" s="10"/>
      <c r="AD442" s="10"/>
      <c r="AE442" s="10"/>
      <c r="AF442" s="10"/>
      <c r="AG442" s="10"/>
      <c r="AH442" s="10"/>
      <c r="AI442" s="138"/>
      <c r="AL442" s="139"/>
      <c r="AV442" s="100"/>
      <c r="AW442" s="100"/>
      <c r="AX442" s="100"/>
      <c r="AY442" s="100"/>
      <c r="AZ442" s="100"/>
      <c r="BA442" s="100"/>
      <c r="BB442" s="100"/>
      <c r="BC442" s="100"/>
      <c r="BD442" s="100"/>
      <c r="BE442" s="100"/>
      <c r="BF442" s="100"/>
      <c r="BG442" s="100"/>
      <c r="BH442" s="100"/>
      <c r="BI442" s="100"/>
      <c r="BJ442" s="100"/>
      <c r="BK442" s="100"/>
      <c r="BL442" s="100"/>
      <c r="BM442" s="100"/>
      <c r="BN442" s="100"/>
      <c r="BO442" s="100"/>
      <c r="BP442" s="100"/>
      <c r="BQ442" s="100"/>
      <c r="BR442" s="100"/>
      <c r="BS442" s="100"/>
      <c r="BT442" s="100"/>
      <c r="BU442" s="100"/>
      <c r="BV442" s="100"/>
      <c r="BW442" s="100"/>
      <c r="BX442" s="100"/>
      <c r="BY442" s="100"/>
      <c r="BZ442" s="100"/>
      <c r="CA442" s="100"/>
    </row>
    <row r="443" spans="1:79" ht="15" customHeight="1" x14ac:dyDescent="0.4">
      <c r="A443" s="10"/>
      <c r="B443" s="9"/>
      <c r="C443" s="9"/>
      <c r="D443" s="19"/>
      <c r="E443" s="11"/>
      <c r="F443" s="11"/>
      <c r="G443" s="11"/>
      <c r="H443" s="11"/>
      <c r="I443" s="11"/>
      <c r="J443" s="11"/>
      <c r="K443" s="11"/>
      <c r="L443" s="11"/>
      <c r="M443" s="11"/>
      <c r="N443" s="11"/>
      <c r="O443" s="11"/>
      <c r="P443" s="11"/>
      <c r="Q443" s="11"/>
      <c r="R443" s="11"/>
      <c r="S443" s="11"/>
      <c r="T443" s="10"/>
      <c r="U443" s="10"/>
      <c r="V443" s="10"/>
      <c r="W443" s="10"/>
      <c r="X443" s="10"/>
      <c r="Y443" s="10"/>
      <c r="Z443" s="10"/>
      <c r="AA443" s="10"/>
      <c r="AB443" s="10"/>
      <c r="AC443" s="10"/>
      <c r="AD443" s="10"/>
      <c r="AE443" s="10"/>
      <c r="AF443" s="10"/>
      <c r="AG443" s="10"/>
      <c r="AH443" s="10"/>
      <c r="AI443" s="138"/>
      <c r="AL443" s="139"/>
      <c r="AV443" s="100"/>
      <c r="AW443" s="100"/>
      <c r="AX443" s="100"/>
      <c r="AY443" s="100"/>
      <c r="AZ443" s="100"/>
      <c r="BA443" s="100"/>
      <c r="BB443" s="100"/>
      <c r="BC443" s="100"/>
      <c r="BD443" s="100"/>
      <c r="BE443" s="100"/>
      <c r="BF443" s="100"/>
      <c r="BG443" s="100"/>
      <c r="BH443" s="100"/>
      <c r="BI443" s="100"/>
      <c r="BJ443" s="100"/>
      <c r="BK443" s="100"/>
      <c r="BL443" s="100"/>
      <c r="BM443" s="100"/>
      <c r="BN443" s="100"/>
      <c r="BO443" s="100"/>
      <c r="BP443" s="100"/>
      <c r="BQ443" s="100"/>
      <c r="BR443" s="100"/>
      <c r="BS443" s="100"/>
      <c r="BT443" s="100"/>
      <c r="BU443" s="100"/>
      <c r="BV443" s="100"/>
      <c r="BW443" s="100"/>
      <c r="BX443" s="100"/>
      <c r="BY443" s="100"/>
      <c r="BZ443" s="100"/>
      <c r="CA443" s="100"/>
    </row>
    <row r="444" spans="1:79" ht="15" customHeight="1" x14ac:dyDescent="0.4">
      <c r="A444" s="10"/>
      <c r="B444" s="9"/>
      <c r="C444" s="9"/>
      <c r="D444" s="19"/>
      <c r="E444" s="11"/>
      <c r="F444" s="11"/>
      <c r="G444" s="11"/>
      <c r="H444" s="11"/>
      <c r="I444" s="11"/>
      <c r="J444" s="11"/>
      <c r="K444" s="11"/>
      <c r="L444" s="11"/>
      <c r="M444" s="11"/>
      <c r="N444" s="11"/>
      <c r="O444" s="11"/>
      <c r="P444" s="11"/>
      <c r="Q444" s="11"/>
      <c r="R444" s="11"/>
      <c r="S444" s="11"/>
      <c r="T444" s="10"/>
      <c r="U444" s="10"/>
      <c r="V444" s="10"/>
      <c r="W444" s="10"/>
      <c r="X444" s="10"/>
      <c r="Y444" s="10"/>
      <c r="Z444" s="10"/>
      <c r="AA444" s="10"/>
      <c r="AB444" s="10"/>
      <c r="AC444" s="10"/>
      <c r="AD444" s="10"/>
      <c r="AE444" s="10"/>
      <c r="AF444" s="10"/>
      <c r="AG444" s="10"/>
      <c r="AH444" s="10"/>
      <c r="AI444" s="138"/>
      <c r="AL444" s="139"/>
      <c r="AV444" s="100"/>
      <c r="AW444" s="100"/>
      <c r="AX444" s="100"/>
      <c r="AY444" s="100"/>
      <c r="AZ444" s="100"/>
      <c r="BA444" s="100"/>
      <c r="BB444" s="100"/>
      <c r="BC444" s="100"/>
      <c r="BD444" s="100"/>
      <c r="BE444" s="100"/>
      <c r="BF444" s="100"/>
      <c r="BG444" s="100"/>
      <c r="BH444" s="100"/>
      <c r="BI444" s="100"/>
      <c r="BJ444" s="100"/>
      <c r="BK444" s="100"/>
      <c r="BL444" s="100"/>
      <c r="BM444" s="100"/>
      <c r="BN444" s="100"/>
      <c r="BO444" s="100"/>
      <c r="BP444" s="100"/>
      <c r="BQ444" s="100"/>
      <c r="BR444" s="100"/>
      <c r="BS444" s="100"/>
      <c r="BT444" s="100"/>
      <c r="BU444" s="100"/>
      <c r="BV444" s="100"/>
      <c r="BW444" s="100"/>
      <c r="BX444" s="100"/>
      <c r="BY444" s="100"/>
      <c r="BZ444" s="100"/>
      <c r="CA444" s="100"/>
    </row>
    <row r="445" spans="1:79" ht="15" customHeight="1" x14ac:dyDescent="0.4">
      <c r="A445" s="10"/>
      <c r="B445" s="9"/>
      <c r="C445" s="9"/>
      <c r="D445" s="19"/>
      <c r="E445" s="11"/>
      <c r="F445" s="11"/>
      <c r="G445" s="11"/>
      <c r="H445" s="11"/>
      <c r="I445" s="11"/>
      <c r="J445" s="11"/>
      <c r="K445" s="11"/>
      <c r="L445" s="11"/>
      <c r="M445" s="11"/>
      <c r="N445" s="11"/>
      <c r="O445" s="11"/>
      <c r="P445" s="11"/>
      <c r="Q445" s="11"/>
      <c r="R445" s="11"/>
      <c r="S445" s="11"/>
      <c r="T445" s="10"/>
      <c r="U445" s="10"/>
      <c r="V445" s="10"/>
      <c r="W445" s="10"/>
      <c r="X445" s="10"/>
      <c r="Y445" s="10"/>
      <c r="Z445" s="10"/>
      <c r="AA445" s="10"/>
      <c r="AB445" s="10"/>
      <c r="AC445" s="10"/>
      <c r="AD445" s="10"/>
      <c r="AE445" s="10"/>
      <c r="AF445" s="10"/>
      <c r="AG445" s="10"/>
      <c r="AH445" s="10"/>
      <c r="AI445" s="138"/>
      <c r="AL445" s="139"/>
      <c r="AV445" s="100"/>
      <c r="AW445" s="100"/>
      <c r="AX445" s="100"/>
      <c r="AY445" s="100"/>
      <c r="AZ445" s="100"/>
      <c r="BA445" s="100"/>
      <c r="BB445" s="100"/>
      <c r="BC445" s="100"/>
      <c r="BD445" s="100"/>
      <c r="BE445" s="100"/>
      <c r="BF445" s="100"/>
      <c r="BG445" s="100"/>
      <c r="BH445" s="100"/>
      <c r="BI445" s="100"/>
      <c r="BJ445" s="100"/>
      <c r="BK445" s="100"/>
      <c r="BL445" s="100"/>
      <c r="BM445" s="100"/>
      <c r="BN445" s="100"/>
      <c r="BO445" s="100"/>
      <c r="BP445" s="100"/>
      <c r="BQ445" s="100"/>
      <c r="BR445" s="100"/>
      <c r="BS445" s="100"/>
      <c r="BT445" s="100"/>
      <c r="BU445" s="100"/>
      <c r="BV445" s="100"/>
      <c r="BW445" s="100"/>
      <c r="BX445" s="100"/>
      <c r="BY445" s="100"/>
      <c r="BZ445" s="100"/>
      <c r="CA445" s="100"/>
    </row>
    <row r="446" spans="1:79" ht="15" customHeight="1" x14ac:dyDescent="0.4">
      <c r="A446" s="10"/>
      <c r="B446" s="9"/>
      <c r="C446" s="9"/>
      <c r="D446" s="19"/>
      <c r="E446" s="11"/>
      <c r="F446" s="11"/>
      <c r="G446" s="11"/>
      <c r="H446" s="11"/>
      <c r="I446" s="11"/>
      <c r="J446" s="11"/>
      <c r="K446" s="11"/>
      <c r="L446" s="11"/>
      <c r="M446" s="11"/>
      <c r="N446" s="11"/>
      <c r="O446" s="11"/>
      <c r="P446" s="11"/>
      <c r="Q446" s="11"/>
      <c r="R446" s="11"/>
      <c r="S446" s="11"/>
      <c r="T446" s="10"/>
      <c r="U446" s="10"/>
      <c r="V446" s="10"/>
      <c r="W446" s="10"/>
      <c r="X446" s="10"/>
      <c r="Y446" s="10"/>
      <c r="Z446" s="10"/>
      <c r="AA446" s="10"/>
      <c r="AB446" s="10"/>
      <c r="AC446" s="10"/>
      <c r="AD446" s="10"/>
      <c r="AE446" s="10"/>
      <c r="AF446" s="10"/>
      <c r="AG446" s="10"/>
      <c r="AH446" s="10"/>
      <c r="AI446" s="138"/>
      <c r="AL446" s="139"/>
      <c r="AV446" s="100"/>
      <c r="AW446" s="100"/>
      <c r="AX446" s="100"/>
      <c r="AY446" s="100"/>
      <c r="AZ446" s="100"/>
      <c r="BA446" s="100"/>
      <c r="BB446" s="100"/>
      <c r="BC446" s="100"/>
      <c r="BD446" s="100"/>
      <c r="BE446" s="100"/>
      <c r="BF446" s="100"/>
      <c r="BG446" s="100"/>
      <c r="BH446" s="100"/>
      <c r="BI446" s="100"/>
      <c r="BJ446" s="100"/>
      <c r="BK446" s="100"/>
      <c r="BL446" s="100"/>
      <c r="BM446" s="100"/>
      <c r="BN446" s="100"/>
      <c r="BO446" s="100"/>
      <c r="BP446" s="100"/>
      <c r="BQ446" s="100"/>
      <c r="BR446" s="100"/>
      <c r="BS446" s="100"/>
      <c r="BT446" s="100"/>
      <c r="BU446" s="100"/>
      <c r="BV446" s="100"/>
      <c r="BW446" s="100"/>
      <c r="BX446" s="100"/>
      <c r="BY446" s="100"/>
      <c r="BZ446" s="100"/>
      <c r="CA446" s="100"/>
    </row>
    <row r="447" spans="1:79" ht="15" customHeight="1" x14ac:dyDescent="0.4">
      <c r="A447" s="10"/>
      <c r="B447" s="9"/>
      <c r="C447" s="9"/>
      <c r="D447" s="19"/>
      <c r="E447" s="11"/>
      <c r="F447" s="11"/>
      <c r="G447" s="11"/>
      <c r="H447" s="11"/>
      <c r="I447" s="11"/>
      <c r="J447" s="11"/>
      <c r="K447" s="11"/>
      <c r="L447" s="11"/>
      <c r="M447" s="11"/>
      <c r="N447" s="11"/>
      <c r="O447" s="11"/>
      <c r="P447" s="11"/>
      <c r="Q447" s="11"/>
      <c r="R447" s="11"/>
      <c r="S447" s="11"/>
      <c r="T447" s="10"/>
      <c r="U447" s="10"/>
      <c r="V447" s="10"/>
      <c r="W447" s="10"/>
      <c r="X447" s="10"/>
      <c r="Y447" s="10"/>
      <c r="Z447" s="10"/>
      <c r="AA447" s="10"/>
      <c r="AB447" s="10"/>
      <c r="AC447" s="10"/>
      <c r="AD447" s="10"/>
      <c r="AE447" s="10"/>
      <c r="AF447" s="10"/>
      <c r="AG447" s="10"/>
      <c r="AH447" s="10"/>
      <c r="AI447" s="138"/>
      <c r="AL447" s="139"/>
      <c r="AV447" s="100"/>
      <c r="AW447" s="100"/>
      <c r="AX447" s="100"/>
      <c r="AY447" s="100"/>
      <c r="AZ447" s="100"/>
      <c r="BA447" s="100"/>
      <c r="BB447" s="100"/>
      <c r="BC447" s="100"/>
      <c r="BD447" s="100"/>
      <c r="BE447" s="100"/>
      <c r="BF447" s="100"/>
      <c r="BG447" s="100"/>
      <c r="BH447" s="100"/>
      <c r="BI447" s="100"/>
      <c r="BJ447" s="100"/>
      <c r="BK447" s="100"/>
      <c r="BL447" s="100"/>
      <c r="BM447" s="100"/>
      <c r="BN447" s="100"/>
      <c r="BO447" s="100"/>
      <c r="BP447" s="100"/>
      <c r="BQ447" s="100"/>
      <c r="BR447" s="100"/>
      <c r="BS447" s="100"/>
      <c r="BT447" s="100"/>
      <c r="BU447" s="100"/>
      <c r="BV447" s="100"/>
      <c r="BW447" s="100"/>
      <c r="BX447" s="100"/>
      <c r="BY447" s="100"/>
      <c r="BZ447" s="100"/>
      <c r="CA447" s="100"/>
    </row>
    <row r="448" spans="1:79" ht="15" customHeight="1" x14ac:dyDescent="0.4">
      <c r="A448" s="10"/>
      <c r="B448" s="9"/>
      <c r="C448" s="9" t="s">
        <v>1678</v>
      </c>
      <c r="D448" s="19"/>
      <c r="E448" s="11"/>
      <c r="F448" s="11"/>
      <c r="G448" s="11"/>
      <c r="H448" s="11"/>
      <c r="I448" s="11"/>
      <c r="J448" s="11"/>
      <c r="K448" s="11"/>
      <c r="L448" s="11"/>
      <c r="M448" s="11"/>
      <c r="N448" s="11"/>
      <c r="O448" s="11"/>
      <c r="P448" s="11"/>
      <c r="Q448" s="11"/>
      <c r="R448" s="11"/>
      <c r="S448" s="11"/>
      <c r="T448" s="10"/>
      <c r="U448" s="10"/>
      <c r="V448" s="10"/>
      <c r="W448" s="10"/>
      <c r="X448" s="10"/>
      <c r="Y448" s="10"/>
      <c r="Z448" s="10"/>
      <c r="AA448" s="10"/>
      <c r="AB448" s="10"/>
      <c r="AC448" s="10"/>
      <c r="AD448" s="10"/>
      <c r="AE448" s="10"/>
      <c r="AF448" s="10"/>
      <c r="AG448" s="10"/>
      <c r="AH448" s="10"/>
      <c r="AI448" s="138"/>
      <c r="AL448" s="139"/>
      <c r="AV448" s="100"/>
      <c r="AW448" s="100"/>
      <c r="AX448" s="100"/>
      <c r="AY448" s="100"/>
      <c r="AZ448" s="100"/>
      <c r="BA448" s="100"/>
      <c r="BB448" s="100"/>
      <c r="BC448" s="100"/>
      <c r="BD448" s="100"/>
      <c r="BE448" s="100"/>
      <c r="BF448" s="100"/>
      <c r="BG448" s="100"/>
      <c r="BH448" s="100"/>
      <c r="BI448" s="100"/>
      <c r="BJ448" s="100"/>
      <c r="BK448" s="100"/>
      <c r="BL448" s="100"/>
      <c r="BM448" s="100"/>
      <c r="BN448" s="100"/>
      <c r="BO448" s="100"/>
      <c r="BP448" s="100"/>
      <c r="BQ448" s="100"/>
      <c r="BR448" s="100"/>
      <c r="BS448" s="100"/>
      <c r="BT448" s="100"/>
      <c r="BU448" s="100"/>
      <c r="BV448" s="100"/>
      <c r="BW448" s="100"/>
      <c r="BX448" s="100"/>
      <c r="BY448" s="100"/>
      <c r="BZ448" s="100"/>
      <c r="CA448" s="100"/>
    </row>
    <row r="449" spans="1:82" ht="15" customHeight="1" x14ac:dyDescent="0.4">
      <c r="A449" s="10"/>
      <c r="B449" s="9"/>
      <c r="C449" s="73" t="s">
        <v>1680</v>
      </c>
      <c r="D449" s="19"/>
      <c r="E449" s="11"/>
      <c r="F449" s="11"/>
      <c r="G449" s="11"/>
      <c r="H449" s="11"/>
      <c r="I449" s="11"/>
      <c r="J449" s="11"/>
      <c r="K449" s="11"/>
      <c r="L449" s="11"/>
      <c r="M449" s="11"/>
      <c r="N449" s="11"/>
      <c r="O449" s="11"/>
      <c r="P449" s="11"/>
      <c r="Q449" s="11"/>
      <c r="R449" s="11"/>
      <c r="S449" s="11"/>
      <c r="T449" s="10"/>
      <c r="U449" s="10"/>
      <c r="V449" s="10"/>
      <c r="W449" s="10"/>
      <c r="X449" s="10"/>
      <c r="Y449" s="10"/>
      <c r="Z449" s="10"/>
      <c r="AA449" s="10"/>
      <c r="AB449" s="10"/>
      <c r="AC449" s="10"/>
      <c r="AD449" s="10"/>
      <c r="AE449" s="10"/>
      <c r="AF449" s="10"/>
      <c r="AG449" s="10"/>
      <c r="AH449" s="10"/>
      <c r="AI449" s="138"/>
      <c r="AL449" s="139"/>
      <c r="AV449" s="100"/>
      <c r="AW449" s="100"/>
      <c r="AX449" s="100"/>
      <c r="AY449" s="100"/>
      <c r="AZ449" s="100"/>
      <c r="BA449" s="100"/>
      <c r="BB449" s="100"/>
      <c r="BC449" s="100"/>
      <c r="BD449" s="100"/>
      <c r="BE449" s="100"/>
      <c r="BF449" s="100"/>
      <c r="BG449" s="100"/>
      <c r="BH449" s="100"/>
      <c r="BI449" s="100"/>
      <c r="BJ449" s="100"/>
      <c r="BK449" s="100"/>
      <c r="BL449" s="100"/>
      <c r="BM449" s="100"/>
      <c r="BN449" s="100"/>
      <c r="BO449" s="100"/>
      <c r="BP449" s="100"/>
      <c r="BQ449" s="100"/>
      <c r="BR449" s="100"/>
      <c r="BS449" s="100"/>
      <c r="BT449" s="100"/>
      <c r="BU449" s="100"/>
      <c r="BV449" s="100"/>
      <c r="BW449" s="100"/>
      <c r="BX449" s="100"/>
      <c r="BY449" s="100"/>
      <c r="BZ449" s="100"/>
      <c r="CA449" s="100"/>
    </row>
    <row r="450" spans="1:82" ht="15" customHeight="1" x14ac:dyDescent="0.4">
      <c r="A450" s="10"/>
      <c r="B450" s="9"/>
      <c r="C450" s="73" t="s">
        <v>1483</v>
      </c>
      <c r="D450" s="19"/>
      <c r="E450" s="11"/>
      <c r="F450" s="11"/>
      <c r="G450" s="11"/>
      <c r="H450" s="11"/>
      <c r="I450" s="11"/>
      <c r="J450" s="11"/>
      <c r="K450" s="11"/>
      <c r="L450" s="11"/>
      <c r="M450" s="11"/>
      <c r="N450" s="11"/>
      <c r="O450" s="11"/>
      <c r="P450" s="11"/>
      <c r="Q450" s="11"/>
      <c r="R450" s="11"/>
      <c r="S450" s="11"/>
      <c r="T450" s="10"/>
      <c r="U450" s="10"/>
      <c r="V450" s="10"/>
      <c r="W450" s="10"/>
      <c r="X450" s="10"/>
      <c r="Y450" s="10"/>
      <c r="Z450" s="10"/>
      <c r="AA450" s="10"/>
      <c r="AB450" s="10"/>
      <c r="AC450" s="10"/>
      <c r="AD450" s="10"/>
      <c r="AE450" s="10"/>
      <c r="AF450" s="10"/>
      <c r="AG450" s="10"/>
      <c r="AH450" s="10"/>
      <c r="AI450" s="138"/>
      <c r="AL450" s="139"/>
      <c r="AV450" s="100"/>
      <c r="AW450" s="100"/>
      <c r="AX450" s="100"/>
      <c r="AY450" s="100"/>
      <c r="AZ450" s="100"/>
      <c r="BA450" s="100"/>
      <c r="BB450" s="100"/>
      <c r="BC450" s="100"/>
      <c r="BD450" s="100"/>
      <c r="BE450" s="100"/>
      <c r="BF450" s="100"/>
      <c r="BG450" s="100"/>
      <c r="BH450" s="100"/>
      <c r="BI450" s="100"/>
      <c r="BJ450" s="100"/>
      <c r="BK450" s="100"/>
      <c r="BL450" s="100"/>
      <c r="BM450" s="100"/>
      <c r="BN450" s="100"/>
      <c r="BO450" s="100"/>
      <c r="BP450" s="100"/>
      <c r="BQ450" s="100"/>
      <c r="BR450" s="100"/>
      <c r="BS450" s="100"/>
      <c r="BT450" s="100"/>
      <c r="BU450" s="100"/>
      <c r="BV450" s="100"/>
      <c r="BW450" s="100"/>
      <c r="BX450" s="100"/>
      <c r="BY450" s="100"/>
      <c r="BZ450" s="100"/>
      <c r="CA450" s="100"/>
    </row>
    <row r="451" spans="1:82" ht="15" customHeight="1" x14ac:dyDescent="0.4">
      <c r="A451" s="10"/>
      <c r="B451" s="9"/>
      <c r="C451" s="73"/>
      <c r="D451" s="94"/>
      <c r="E451" s="94"/>
      <c r="F451" s="94"/>
      <c r="G451" s="94"/>
      <c r="H451" s="94"/>
      <c r="I451" s="94"/>
      <c r="J451" s="94"/>
      <c r="K451" s="94"/>
      <c r="L451" s="94"/>
      <c r="M451" s="94"/>
      <c r="N451" s="94"/>
      <c r="O451" s="94"/>
      <c r="P451" s="94"/>
      <c r="Q451" s="94"/>
      <c r="R451" s="94"/>
      <c r="S451" s="94"/>
      <c r="T451" s="73"/>
      <c r="U451" s="73"/>
      <c r="V451" s="73"/>
      <c r="W451" s="73"/>
      <c r="X451" s="73"/>
      <c r="Y451" s="73"/>
      <c r="Z451" s="73"/>
      <c r="AA451" s="73"/>
      <c r="AB451" s="73"/>
      <c r="AC451" s="73"/>
      <c r="AD451" s="73"/>
      <c r="AE451" s="73"/>
      <c r="AF451" s="73"/>
      <c r="AG451" s="102" t="s">
        <v>268</v>
      </c>
      <c r="AH451" s="102"/>
      <c r="AI451" s="138"/>
      <c r="AL451" s="139"/>
      <c r="AV451" s="100"/>
      <c r="AW451" s="100"/>
      <c r="AX451" s="100"/>
      <c r="AY451" s="100"/>
      <c r="AZ451" s="100"/>
      <c r="BA451" s="100"/>
      <c r="BB451" s="100"/>
      <c r="BC451" s="100"/>
      <c r="BD451" s="100"/>
      <c r="BE451" s="100"/>
      <c r="BF451" s="100"/>
      <c r="BG451" s="100"/>
      <c r="BH451" s="100"/>
      <c r="BI451" s="100"/>
      <c r="BJ451" s="100"/>
      <c r="BK451" s="100"/>
      <c r="BL451" s="100"/>
      <c r="BM451" s="100"/>
      <c r="BN451" s="100"/>
      <c r="BO451" s="100"/>
      <c r="BP451" s="100"/>
      <c r="BQ451" s="100"/>
      <c r="BR451" s="100"/>
      <c r="BS451" s="100"/>
      <c r="BT451" s="100"/>
      <c r="BU451" s="100"/>
      <c r="BV451" s="100"/>
      <c r="BW451" s="100"/>
      <c r="BX451" s="100"/>
      <c r="BY451" s="100"/>
      <c r="BZ451" s="100"/>
      <c r="CA451" s="100"/>
    </row>
    <row r="452" spans="1:82" ht="15" customHeight="1" x14ac:dyDescent="0.4">
      <c r="A452" s="10"/>
      <c r="B452" s="10"/>
      <c r="C452" s="268" t="s">
        <v>110</v>
      </c>
      <c r="D452" s="269"/>
      <c r="E452" s="269"/>
      <c r="F452" s="269"/>
      <c r="G452" s="269"/>
      <c r="H452" s="269"/>
      <c r="I452" s="270"/>
      <c r="J452" s="103" t="s">
        <v>209</v>
      </c>
      <c r="K452" s="104"/>
      <c r="L452" s="104"/>
      <c r="M452" s="104"/>
      <c r="N452" s="104"/>
      <c r="O452" s="104"/>
      <c r="P452" s="104"/>
      <c r="Q452" s="104"/>
      <c r="R452" s="104"/>
      <c r="S452" s="104"/>
      <c r="T452" s="104"/>
      <c r="U452" s="105"/>
      <c r="V452" s="103" t="s">
        <v>210</v>
      </c>
      <c r="W452" s="104"/>
      <c r="X452" s="104"/>
      <c r="Y452" s="104"/>
      <c r="Z452" s="104"/>
      <c r="AA452" s="104"/>
      <c r="AB452" s="104"/>
      <c r="AC452" s="104"/>
      <c r="AD452" s="104"/>
      <c r="AE452" s="104"/>
      <c r="AF452" s="104"/>
      <c r="AG452" s="105"/>
      <c r="AH452" s="13"/>
      <c r="AI452" s="138"/>
      <c r="AL452" s="139"/>
      <c r="AS452" s="100"/>
      <c r="AT452" s="100"/>
      <c r="AU452" s="100"/>
      <c r="AV452" s="100"/>
      <c r="AW452" s="100"/>
      <c r="AX452" s="100"/>
      <c r="AY452" s="100"/>
      <c r="AZ452" s="100"/>
      <c r="BA452" s="100"/>
      <c r="BB452" s="100"/>
      <c r="BC452" s="100"/>
      <c r="BD452" s="100"/>
      <c r="BE452" s="100"/>
      <c r="BF452" s="100"/>
      <c r="BG452" s="100"/>
      <c r="BH452" s="100"/>
      <c r="BI452" s="100"/>
      <c r="BJ452" s="100"/>
      <c r="BK452" s="100"/>
      <c r="BL452" s="100"/>
      <c r="BM452" s="100"/>
      <c r="BN452" s="100"/>
      <c r="BO452" s="100"/>
      <c r="BP452" s="100"/>
      <c r="BQ452" s="100"/>
      <c r="BR452" s="100"/>
      <c r="BS452" s="100"/>
      <c r="BT452" s="100"/>
      <c r="BU452" s="100"/>
      <c r="BV452" s="100"/>
      <c r="BW452" s="100"/>
      <c r="BX452" s="100"/>
    </row>
    <row r="453" spans="1:82" s="2" customFormat="1" ht="15" customHeight="1" x14ac:dyDescent="0.4">
      <c r="A453" s="11"/>
      <c r="B453" s="11"/>
      <c r="C453" s="271"/>
      <c r="D453" s="272"/>
      <c r="E453" s="272"/>
      <c r="F453" s="272"/>
      <c r="G453" s="272"/>
      <c r="H453" s="272"/>
      <c r="I453" s="273"/>
      <c r="J453" s="232" t="s">
        <v>211</v>
      </c>
      <c r="K453" s="232"/>
      <c r="L453" s="232"/>
      <c r="M453" s="233" t="s">
        <v>212</v>
      </c>
      <c r="N453" s="233"/>
      <c r="O453" s="233"/>
      <c r="P453" s="232" t="s">
        <v>10</v>
      </c>
      <c r="Q453" s="232"/>
      <c r="R453" s="232"/>
      <c r="S453" s="233" t="s">
        <v>223</v>
      </c>
      <c r="T453" s="233"/>
      <c r="U453" s="233"/>
      <c r="V453" s="233" t="s">
        <v>213</v>
      </c>
      <c r="W453" s="233"/>
      <c r="X453" s="233"/>
      <c r="Y453" s="232" t="s">
        <v>214</v>
      </c>
      <c r="Z453" s="232"/>
      <c r="AA453" s="232"/>
      <c r="AB453" s="232" t="s">
        <v>10</v>
      </c>
      <c r="AC453" s="232"/>
      <c r="AD453" s="232"/>
      <c r="AE453" s="233" t="s">
        <v>252</v>
      </c>
      <c r="AF453" s="233"/>
      <c r="AG453" s="233"/>
      <c r="AH453" s="11"/>
      <c r="AI453" s="138"/>
      <c r="AJ453" s="1"/>
      <c r="AK453" s="1"/>
      <c r="AL453" s="139"/>
      <c r="AM453" s="1"/>
      <c r="AN453" s="1"/>
      <c r="AO453" s="1"/>
      <c r="AP453" s="1"/>
      <c r="AQ453" s="1"/>
      <c r="AR453" s="1"/>
      <c r="AS453" s="100"/>
      <c r="AT453" s="100"/>
      <c r="AU453" s="100"/>
      <c r="AV453" s="100"/>
      <c r="AW453" s="100"/>
      <c r="AX453" s="100"/>
      <c r="AY453" s="100"/>
      <c r="AZ453" s="100"/>
      <c r="BA453" s="100"/>
      <c r="BB453" s="100"/>
      <c r="BC453" s="100"/>
      <c r="BD453" s="100"/>
      <c r="BE453" s="100"/>
      <c r="BF453" s="100"/>
      <c r="BG453" s="100"/>
      <c r="BH453" s="100"/>
      <c r="BI453" s="100"/>
      <c r="BJ453" s="100"/>
      <c r="BK453" s="100"/>
      <c r="BL453" s="100"/>
      <c r="BM453" s="100"/>
      <c r="BN453" s="100"/>
      <c r="BO453" s="100"/>
      <c r="BP453" s="100"/>
      <c r="BQ453" s="100"/>
      <c r="BR453" s="100"/>
      <c r="BS453" s="100"/>
      <c r="BT453" s="100"/>
      <c r="BU453" s="100"/>
      <c r="BV453" s="100"/>
      <c r="BW453" s="100"/>
      <c r="BX453" s="100"/>
    </row>
    <row r="454" spans="1:82" ht="15" customHeight="1" x14ac:dyDescent="0.4">
      <c r="A454" s="10"/>
      <c r="B454" s="10"/>
      <c r="C454" s="255" t="s">
        <v>215</v>
      </c>
      <c r="D454" s="256"/>
      <c r="E454" s="256"/>
      <c r="F454" s="256"/>
      <c r="G454" s="256"/>
      <c r="H454" s="256"/>
      <c r="I454" s="257"/>
      <c r="J454" s="230"/>
      <c r="K454" s="230"/>
      <c r="L454" s="230"/>
      <c r="M454" s="230"/>
      <c r="N454" s="230"/>
      <c r="O454" s="230"/>
      <c r="P454" s="230"/>
      <c r="Q454" s="230"/>
      <c r="R454" s="230"/>
      <c r="S454" s="231">
        <f t="shared" ref="S454:S459" si="2">SUM(J454,M454,P454)</f>
        <v>0</v>
      </c>
      <c r="T454" s="231"/>
      <c r="U454" s="231"/>
      <c r="V454" s="230"/>
      <c r="W454" s="230"/>
      <c r="X454" s="230"/>
      <c r="Y454" s="230"/>
      <c r="Z454" s="230"/>
      <c r="AA454" s="230"/>
      <c r="AB454" s="230"/>
      <c r="AC454" s="230"/>
      <c r="AD454" s="230"/>
      <c r="AE454" s="231">
        <f t="shared" ref="AE454:AE459" si="3">SUM(V454,Y454,AB454)</f>
        <v>0</v>
      </c>
      <c r="AF454" s="231"/>
      <c r="AG454" s="231"/>
      <c r="AH454" s="10"/>
      <c r="AI454" s="136" t="str">
        <f>IF(SUM(J454:R459)=0,"←入学前納付金が未記入です。",IF(SUM(V454:AD459)=0,"←入学後納付金が未記入です。",IF(SUM(J454:L459)=0,"←入学検定料が未記入です。",IF(SUM(M454:O459)=0,"←入学金が未記入です。",IF(SUM(V454:X459)=0,"←授業料が未記入です。",IF(SUM(Y454:AA459)=0,"←施設設備費が未記入です。",""))))))</f>
        <v>←入学前納付金が未記入です。</v>
      </c>
      <c r="AL454" s="139"/>
      <c r="AS454" s="100"/>
      <c r="AT454" s="100"/>
      <c r="AU454" s="100"/>
      <c r="AV454" s="100"/>
      <c r="AW454" s="100"/>
      <c r="AX454" s="100"/>
      <c r="AY454" s="100"/>
      <c r="AZ454" s="100"/>
      <c r="BA454" s="100"/>
      <c r="BB454" s="100"/>
      <c r="BC454" s="100"/>
      <c r="BD454" s="100"/>
      <c r="BE454" s="100"/>
      <c r="BF454" s="100"/>
      <c r="BG454" s="100"/>
      <c r="BH454" s="100"/>
      <c r="BI454" s="100"/>
      <c r="BJ454" s="100"/>
      <c r="BK454" s="100"/>
      <c r="BL454" s="100"/>
      <c r="BM454" s="100"/>
      <c r="BN454" s="100"/>
      <c r="BO454" s="100"/>
      <c r="BP454" s="100"/>
      <c r="BQ454" s="100"/>
      <c r="BR454" s="100"/>
      <c r="BS454" s="100"/>
      <c r="BT454" s="100"/>
      <c r="BU454" s="100"/>
      <c r="BV454" s="100"/>
      <c r="BW454" s="100"/>
      <c r="BX454" s="100"/>
      <c r="BY454" s="100"/>
      <c r="BZ454" s="100"/>
      <c r="CA454" s="100"/>
    </row>
    <row r="455" spans="1:82" ht="15" customHeight="1" x14ac:dyDescent="0.4">
      <c r="A455" s="10"/>
      <c r="B455" s="10"/>
      <c r="C455" s="255" t="s">
        <v>245</v>
      </c>
      <c r="D455" s="256"/>
      <c r="E455" s="256"/>
      <c r="F455" s="256"/>
      <c r="G455" s="256"/>
      <c r="H455" s="256"/>
      <c r="I455" s="257"/>
      <c r="J455" s="230"/>
      <c r="K455" s="230"/>
      <c r="L455" s="230"/>
      <c r="M455" s="230"/>
      <c r="N455" s="230"/>
      <c r="O455" s="230"/>
      <c r="P455" s="230"/>
      <c r="Q455" s="230"/>
      <c r="R455" s="230"/>
      <c r="S455" s="231">
        <f t="shared" si="2"/>
        <v>0</v>
      </c>
      <c r="T455" s="231"/>
      <c r="U455" s="231"/>
      <c r="V455" s="230"/>
      <c r="W455" s="230"/>
      <c r="X455" s="230"/>
      <c r="Y455" s="230"/>
      <c r="Z455" s="230"/>
      <c r="AA455" s="230"/>
      <c r="AB455" s="230"/>
      <c r="AC455" s="230"/>
      <c r="AD455" s="230"/>
      <c r="AE455" s="231">
        <f t="shared" si="3"/>
        <v>0</v>
      </c>
      <c r="AF455" s="231"/>
      <c r="AG455" s="231"/>
      <c r="AH455" s="10"/>
      <c r="AI455" s="138"/>
      <c r="AL455" s="139"/>
      <c r="AR455" s="2"/>
      <c r="AS455" s="100"/>
      <c r="AT455" s="100"/>
      <c r="AU455" s="100"/>
      <c r="AV455" s="100"/>
      <c r="AW455" s="100"/>
      <c r="AX455" s="100"/>
      <c r="AY455" s="100"/>
      <c r="AZ455" s="100"/>
      <c r="BA455" s="100"/>
      <c r="BB455" s="100"/>
      <c r="BC455" s="100"/>
      <c r="BD455" s="100"/>
      <c r="BE455" s="100"/>
      <c r="BF455" s="100"/>
      <c r="BG455" s="100"/>
      <c r="BH455" s="100"/>
      <c r="BI455" s="100"/>
      <c r="BJ455" s="100"/>
      <c r="BK455" s="100"/>
      <c r="BL455" s="100"/>
      <c r="BM455" s="100"/>
      <c r="BN455" s="100"/>
      <c r="BO455" s="100"/>
      <c r="BP455" s="100"/>
      <c r="BQ455" s="100"/>
      <c r="BR455" s="100"/>
      <c r="BS455" s="100"/>
      <c r="BT455" s="100"/>
      <c r="BU455" s="100"/>
      <c r="BV455" s="100"/>
      <c r="BW455" s="100"/>
      <c r="BX455" s="100"/>
      <c r="BY455" s="100"/>
      <c r="BZ455" s="100"/>
      <c r="CA455" s="100"/>
    </row>
    <row r="456" spans="1:82" ht="15" customHeight="1" x14ac:dyDescent="0.4">
      <c r="A456" s="10"/>
      <c r="B456" s="10"/>
      <c r="C456" s="255" t="s">
        <v>246</v>
      </c>
      <c r="D456" s="256"/>
      <c r="E456" s="256"/>
      <c r="F456" s="256"/>
      <c r="G456" s="256"/>
      <c r="H456" s="256"/>
      <c r="I456" s="257"/>
      <c r="J456" s="230"/>
      <c r="K456" s="230"/>
      <c r="L456" s="230"/>
      <c r="M456" s="230"/>
      <c r="N456" s="230"/>
      <c r="O456" s="230"/>
      <c r="P456" s="230"/>
      <c r="Q456" s="230"/>
      <c r="R456" s="230"/>
      <c r="S456" s="231">
        <f t="shared" si="2"/>
        <v>0</v>
      </c>
      <c r="T456" s="231"/>
      <c r="U456" s="231"/>
      <c r="V456" s="230"/>
      <c r="W456" s="230"/>
      <c r="X456" s="230"/>
      <c r="Y456" s="230"/>
      <c r="Z456" s="230"/>
      <c r="AA456" s="230"/>
      <c r="AB456" s="230"/>
      <c r="AC456" s="230"/>
      <c r="AD456" s="230"/>
      <c r="AE456" s="231">
        <f t="shared" si="3"/>
        <v>0</v>
      </c>
      <c r="AF456" s="231"/>
      <c r="AG456" s="231"/>
      <c r="AH456" s="10"/>
      <c r="AI456" s="138"/>
      <c r="AL456" s="139"/>
      <c r="AS456" s="100"/>
      <c r="AT456" s="100"/>
      <c r="AU456" s="100"/>
      <c r="AV456" s="100"/>
      <c r="AW456" s="100"/>
      <c r="AX456" s="100"/>
      <c r="AY456" s="100"/>
      <c r="AZ456" s="100"/>
      <c r="BA456" s="100"/>
      <c r="BB456" s="100"/>
      <c r="BC456" s="100"/>
      <c r="BD456" s="100"/>
      <c r="BE456" s="100"/>
      <c r="BF456" s="100"/>
      <c r="BG456" s="100"/>
      <c r="BH456" s="100"/>
      <c r="BI456" s="100"/>
      <c r="BJ456" s="100"/>
      <c r="BK456" s="100"/>
      <c r="BL456" s="100"/>
      <c r="BM456" s="100"/>
      <c r="BN456" s="100"/>
      <c r="BO456" s="100"/>
      <c r="BP456" s="100"/>
      <c r="BQ456" s="100"/>
      <c r="BR456" s="100"/>
      <c r="BS456" s="100"/>
      <c r="BT456" s="100"/>
      <c r="BU456" s="100"/>
      <c r="BV456" s="100"/>
      <c r="BW456" s="100"/>
      <c r="BX456" s="100"/>
      <c r="BY456" s="100"/>
      <c r="BZ456" s="100"/>
      <c r="CA456" s="100"/>
    </row>
    <row r="457" spans="1:82" ht="15" customHeight="1" x14ac:dyDescent="0.4">
      <c r="A457" s="10"/>
      <c r="B457" s="10"/>
      <c r="C457" s="255" t="s">
        <v>247</v>
      </c>
      <c r="D457" s="256"/>
      <c r="E457" s="256"/>
      <c r="F457" s="256"/>
      <c r="G457" s="256"/>
      <c r="H457" s="256"/>
      <c r="I457" s="257"/>
      <c r="J457" s="230"/>
      <c r="K457" s="230"/>
      <c r="L457" s="230"/>
      <c r="M457" s="230"/>
      <c r="N457" s="230"/>
      <c r="O457" s="230"/>
      <c r="P457" s="230"/>
      <c r="Q457" s="230"/>
      <c r="R457" s="230"/>
      <c r="S457" s="231">
        <f t="shared" si="2"/>
        <v>0</v>
      </c>
      <c r="T457" s="231"/>
      <c r="U457" s="231"/>
      <c r="V457" s="230"/>
      <c r="W457" s="230"/>
      <c r="X457" s="230"/>
      <c r="Y457" s="230"/>
      <c r="Z457" s="230"/>
      <c r="AA457" s="230"/>
      <c r="AB457" s="230"/>
      <c r="AC457" s="230"/>
      <c r="AD457" s="230"/>
      <c r="AE457" s="231">
        <f t="shared" si="3"/>
        <v>0</v>
      </c>
      <c r="AF457" s="231"/>
      <c r="AG457" s="231"/>
      <c r="AH457" s="10"/>
      <c r="AI457" s="140"/>
      <c r="AL457" s="139"/>
      <c r="AS457" s="100"/>
      <c r="AT457" s="100"/>
      <c r="AU457" s="100"/>
      <c r="AV457" s="100"/>
      <c r="AW457" s="100"/>
      <c r="AX457" s="100"/>
      <c r="AY457" s="100"/>
      <c r="AZ457" s="100"/>
      <c r="BA457" s="100"/>
      <c r="BB457" s="100"/>
      <c r="BC457" s="100"/>
      <c r="BD457" s="100"/>
      <c r="BE457" s="100"/>
      <c r="BF457" s="100"/>
      <c r="BG457" s="100"/>
      <c r="BH457" s="100"/>
      <c r="BI457" s="100"/>
      <c r="BJ457" s="100"/>
      <c r="BK457" s="100"/>
      <c r="BL457" s="100"/>
      <c r="BM457" s="100"/>
      <c r="BN457" s="100"/>
      <c r="BO457" s="100"/>
      <c r="BP457" s="100"/>
      <c r="BQ457" s="100"/>
      <c r="BR457" s="100"/>
      <c r="BS457" s="100"/>
      <c r="BT457" s="100"/>
      <c r="BU457" s="100"/>
      <c r="BV457" s="100"/>
      <c r="BW457" s="100"/>
      <c r="BX457" s="100"/>
      <c r="BY457" s="100"/>
      <c r="BZ457" s="100"/>
      <c r="CA457" s="100"/>
    </row>
    <row r="458" spans="1:82" ht="15" customHeight="1" x14ac:dyDescent="0.4">
      <c r="A458" s="10"/>
      <c r="B458" s="10"/>
      <c r="C458" s="255" t="s">
        <v>186</v>
      </c>
      <c r="D458" s="256"/>
      <c r="E458" s="256"/>
      <c r="F458" s="256"/>
      <c r="G458" s="256"/>
      <c r="H458" s="256"/>
      <c r="I458" s="257"/>
      <c r="J458" s="263"/>
      <c r="K458" s="264"/>
      <c r="L458" s="265"/>
      <c r="M458" s="263"/>
      <c r="N458" s="264"/>
      <c r="O458" s="265"/>
      <c r="P458" s="263"/>
      <c r="Q458" s="264"/>
      <c r="R458" s="265"/>
      <c r="S458" s="231">
        <f t="shared" si="2"/>
        <v>0</v>
      </c>
      <c r="T458" s="231"/>
      <c r="U458" s="231"/>
      <c r="V458" s="263"/>
      <c r="W458" s="264"/>
      <c r="X458" s="265"/>
      <c r="Y458" s="263"/>
      <c r="Z458" s="264"/>
      <c r="AA458" s="265"/>
      <c r="AB458" s="263"/>
      <c r="AC458" s="264"/>
      <c r="AD458" s="265"/>
      <c r="AE458" s="231">
        <f t="shared" si="3"/>
        <v>0</v>
      </c>
      <c r="AF458" s="231"/>
      <c r="AG458" s="231"/>
      <c r="AH458" s="10"/>
      <c r="AS458" s="100"/>
      <c r="AT458" s="100"/>
      <c r="AU458" s="100"/>
      <c r="AV458" s="100"/>
      <c r="AW458" s="100"/>
      <c r="AX458" s="100"/>
      <c r="AY458" s="100"/>
      <c r="AZ458" s="100"/>
      <c r="BA458" s="100"/>
      <c r="BB458" s="100"/>
      <c r="BC458" s="100"/>
      <c r="BD458" s="100"/>
      <c r="BE458" s="100"/>
      <c r="BF458" s="100"/>
      <c r="BG458" s="100"/>
      <c r="BH458" s="100"/>
      <c r="BI458" s="100"/>
      <c r="BJ458" s="100"/>
      <c r="BK458" s="100"/>
      <c r="BL458" s="100"/>
      <c r="BM458" s="100"/>
      <c r="BN458" s="100"/>
      <c r="BO458" s="100"/>
      <c r="BP458" s="100"/>
      <c r="BQ458" s="100"/>
      <c r="BR458" s="100"/>
      <c r="BS458" s="100"/>
      <c r="BT458" s="100"/>
      <c r="BU458" s="100"/>
      <c r="BV458" s="100"/>
      <c r="BW458" s="100"/>
      <c r="BX458" s="100"/>
      <c r="BY458" s="100"/>
      <c r="BZ458" s="100"/>
      <c r="CA458" s="100"/>
    </row>
    <row r="459" spans="1:82" ht="15" customHeight="1" x14ac:dyDescent="0.4">
      <c r="A459" s="10"/>
      <c r="B459" s="10"/>
      <c r="C459" s="255" t="s">
        <v>10</v>
      </c>
      <c r="D459" s="256"/>
      <c r="E459" s="256"/>
      <c r="F459" s="256"/>
      <c r="G459" s="256"/>
      <c r="H459" s="256"/>
      <c r="I459" s="257"/>
      <c r="J459" s="230"/>
      <c r="K459" s="230"/>
      <c r="L459" s="230"/>
      <c r="M459" s="230"/>
      <c r="N459" s="230"/>
      <c r="O459" s="230"/>
      <c r="P459" s="230"/>
      <c r="Q459" s="230"/>
      <c r="R459" s="230"/>
      <c r="S459" s="231">
        <f t="shared" si="2"/>
        <v>0</v>
      </c>
      <c r="T459" s="231"/>
      <c r="U459" s="231"/>
      <c r="V459" s="230"/>
      <c r="W459" s="230"/>
      <c r="X459" s="230"/>
      <c r="Y459" s="230"/>
      <c r="Z459" s="230"/>
      <c r="AA459" s="230"/>
      <c r="AB459" s="230"/>
      <c r="AC459" s="230"/>
      <c r="AD459" s="230"/>
      <c r="AE459" s="231">
        <f t="shared" si="3"/>
        <v>0</v>
      </c>
      <c r="AF459" s="231"/>
      <c r="AG459" s="231"/>
      <c r="AH459" s="10"/>
      <c r="AJ459" s="2"/>
      <c r="AK459" s="2"/>
      <c r="AL459" s="2"/>
      <c r="AM459" s="2"/>
      <c r="AN459" s="2"/>
      <c r="AO459" s="2"/>
      <c r="AP459" s="2"/>
      <c r="AQ459" s="2"/>
      <c r="AS459" s="100"/>
      <c r="AT459" s="100"/>
      <c r="AU459" s="100"/>
      <c r="AV459" s="100"/>
      <c r="AW459" s="100"/>
      <c r="AX459" s="100"/>
      <c r="AY459" s="100"/>
      <c r="AZ459" s="100"/>
      <c r="BA459" s="100"/>
      <c r="BB459" s="100"/>
      <c r="BC459" s="100"/>
      <c r="BD459" s="100"/>
      <c r="BE459" s="100"/>
      <c r="BF459" s="100"/>
      <c r="BG459" s="100"/>
      <c r="BH459" s="100"/>
      <c r="BI459" s="100"/>
      <c r="BJ459" s="100"/>
      <c r="BK459" s="100"/>
      <c r="BL459" s="100"/>
      <c r="BM459" s="100"/>
      <c r="BN459" s="100"/>
      <c r="BO459" s="100"/>
      <c r="BP459" s="100"/>
      <c r="BQ459" s="100"/>
      <c r="BR459" s="100"/>
      <c r="BS459" s="100"/>
      <c r="BT459" s="100"/>
      <c r="BU459" s="100"/>
      <c r="BV459" s="100"/>
      <c r="BW459" s="100"/>
      <c r="BX459" s="100"/>
      <c r="BY459" s="100"/>
      <c r="BZ459" s="100"/>
      <c r="CA459" s="100"/>
    </row>
    <row r="460" spans="1:82" ht="15" customHeight="1" x14ac:dyDescent="0.4">
      <c r="A460" s="10"/>
      <c r="B460" s="10"/>
      <c r="C460" s="10"/>
      <c r="D460" s="17"/>
      <c r="E460" s="17"/>
      <c r="F460" s="17"/>
      <c r="G460" s="17"/>
      <c r="H460" s="17"/>
      <c r="I460" s="17"/>
      <c r="J460" s="18"/>
      <c r="K460" s="18"/>
      <c r="L460" s="18"/>
      <c r="M460" s="18"/>
      <c r="N460" s="18"/>
      <c r="O460" s="18"/>
      <c r="P460" s="18"/>
      <c r="Q460" s="18"/>
      <c r="R460" s="18"/>
      <c r="S460" s="18"/>
      <c r="T460" s="18"/>
      <c r="U460" s="18"/>
      <c r="V460" s="18"/>
      <c r="W460" s="18"/>
      <c r="X460" s="18"/>
      <c r="Y460" s="18"/>
      <c r="Z460" s="18"/>
      <c r="AA460" s="18"/>
      <c r="AB460" s="18"/>
      <c r="AC460" s="18"/>
      <c r="AD460" s="18"/>
      <c r="AE460" s="10"/>
      <c r="AF460" s="10"/>
      <c r="AG460" s="10"/>
      <c r="AH460" s="10"/>
      <c r="AV460" s="100"/>
      <c r="AW460" s="100"/>
      <c r="AX460" s="100"/>
      <c r="AY460" s="100"/>
      <c r="AZ460" s="100"/>
      <c r="BA460" s="100"/>
      <c r="BB460" s="100"/>
      <c r="BC460" s="100"/>
      <c r="BD460" s="100"/>
      <c r="BE460" s="100"/>
      <c r="BF460" s="100"/>
      <c r="BG460" s="100"/>
      <c r="BH460" s="100"/>
      <c r="BI460" s="100"/>
      <c r="BJ460" s="100"/>
      <c r="BK460" s="100"/>
      <c r="BL460" s="100"/>
      <c r="BM460" s="100"/>
      <c r="BN460" s="100"/>
      <c r="BO460" s="100"/>
      <c r="BP460" s="100"/>
      <c r="BQ460" s="100"/>
      <c r="BR460" s="100"/>
      <c r="BS460" s="100"/>
      <c r="BT460" s="100"/>
      <c r="BU460" s="100"/>
      <c r="BV460" s="100"/>
      <c r="BW460" s="100"/>
      <c r="BX460" s="100"/>
      <c r="BY460" s="100"/>
      <c r="BZ460" s="100"/>
      <c r="CA460" s="100"/>
      <c r="CB460" s="100"/>
      <c r="CC460" s="100"/>
      <c r="CD460" s="100"/>
    </row>
    <row r="461" spans="1:82" ht="15" customHeight="1" x14ac:dyDescent="0.4">
      <c r="A461" s="10"/>
      <c r="B461" s="9"/>
      <c r="C461" s="9" t="s">
        <v>1679</v>
      </c>
      <c r="D461" s="11"/>
      <c r="E461" s="11"/>
      <c r="F461" s="11"/>
      <c r="G461" s="11"/>
      <c r="H461" s="11"/>
      <c r="I461" s="11"/>
      <c r="J461" s="11"/>
      <c r="K461" s="11"/>
      <c r="L461" s="11"/>
      <c r="M461" s="11"/>
      <c r="N461" s="11"/>
      <c r="O461" s="11"/>
      <c r="P461" s="11"/>
      <c r="Q461" s="10"/>
      <c r="R461" s="10"/>
      <c r="S461" s="10"/>
      <c r="T461" s="10"/>
      <c r="U461" s="10"/>
      <c r="V461" s="10"/>
      <c r="W461" s="10"/>
      <c r="X461" s="10"/>
      <c r="Y461" s="10"/>
      <c r="Z461" s="10"/>
      <c r="AA461" s="10"/>
      <c r="AB461" s="10"/>
      <c r="AC461" s="10"/>
      <c r="AD461" s="10"/>
      <c r="AE461" s="10"/>
      <c r="AF461" s="10"/>
      <c r="AG461" s="10"/>
      <c r="AH461" s="10"/>
      <c r="AV461" s="100"/>
      <c r="AW461" s="100"/>
      <c r="AX461" s="100"/>
      <c r="AY461" s="100"/>
      <c r="AZ461" s="100"/>
      <c r="BA461" s="100"/>
      <c r="BB461" s="100"/>
      <c r="BC461" s="100"/>
      <c r="BD461" s="100"/>
      <c r="BE461" s="100"/>
      <c r="BF461" s="100"/>
      <c r="BG461" s="100"/>
      <c r="BH461" s="100"/>
      <c r="BI461" s="100"/>
      <c r="BJ461" s="100"/>
      <c r="BK461" s="100"/>
      <c r="BL461" s="100"/>
      <c r="BM461" s="100"/>
      <c r="BN461" s="100"/>
      <c r="BO461" s="100"/>
      <c r="BP461" s="100"/>
      <c r="BQ461" s="100"/>
      <c r="BR461" s="100"/>
      <c r="BS461" s="100"/>
      <c r="BT461" s="100"/>
      <c r="BU461" s="100"/>
      <c r="BV461" s="100"/>
      <c r="BW461" s="100"/>
      <c r="BX461" s="100"/>
      <c r="BY461" s="100"/>
      <c r="BZ461" s="100"/>
      <c r="CA461" s="100"/>
      <c r="CB461" s="100"/>
      <c r="CC461" s="100"/>
      <c r="CD461" s="100"/>
    </row>
    <row r="462" spans="1:82" ht="15" customHeight="1" x14ac:dyDescent="0.4">
      <c r="A462" s="10"/>
      <c r="B462" s="9"/>
      <c r="C462" s="73" t="s">
        <v>1646</v>
      </c>
      <c r="D462" s="10"/>
      <c r="E462" s="11"/>
      <c r="F462" s="11"/>
      <c r="G462" s="11"/>
      <c r="H462" s="11"/>
      <c r="I462" s="11"/>
      <c r="J462" s="11"/>
      <c r="K462" s="11"/>
      <c r="L462" s="11"/>
      <c r="M462" s="11"/>
      <c r="N462" s="11"/>
      <c r="O462" s="11"/>
      <c r="P462" s="11"/>
      <c r="Q462" s="10"/>
      <c r="R462" s="10"/>
      <c r="S462" s="10"/>
      <c r="T462" s="10"/>
      <c r="U462" s="10"/>
      <c r="V462" s="10"/>
      <c r="W462" s="10"/>
      <c r="X462" s="10"/>
      <c r="Y462" s="10"/>
      <c r="Z462" s="10"/>
      <c r="AA462" s="10"/>
      <c r="AB462" s="10"/>
      <c r="AC462" s="10"/>
      <c r="AD462" s="10"/>
      <c r="AE462" s="10"/>
      <c r="AF462" s="10"/>
      <c r="AG462" s="10"/>
      <c r="AH462" s="10"/>
      <c r="AV462" s="100"/>
      <c r="AW462" s="100"/>
      <c r="AX462" s="100"/>
      <c r="AY462" s="100"/>
      <c r="AZ462" s="100"/>
      <c r="BA462" s="100"/>
      <c r="BB462" s="100"/>
      <c r="BC462" s="100"/>
      <c r="BD462" s="100"/>
      <c r="BE462" s="100"/>
      <c r="BF462" s="100"/>
      <c r="BG462" s="100"/>
      <c r="BH462" s="100"/>
      <c r="BI462" s="100"/>
      <c r="BJ462" s="100"/>
      <c r="BK462" s="100"/>
      <c r="BL462" s="100"/>
      <c r="BM462" s="100"/>
      <c r="BN462" s="100"/>
      <c r="BO462" s="100"/>
      <c r="BP462" s="100"/>
      <c r="BQ462" s="100"/>
      <c r="BR462" s="100"/>
      <c r="BS462" s="100"/>
      <c r="BT462" s="100"/>
      <c r="BU462" s="100"/>
      <c r="BV462" s="100"/>
      <c r="BW462" s="100"/>
      <c r="BX462" s="100"/>
      <c r="BY462" s="100"/>
      <c r="BZ462" s="100"/>
      <c r="CA462" s="100"/>
      <c r="CB462" s="100"/>
      <c r="CC462" s="100"/>
      <c r="CD462" s="100"/>
    </row>
    <row r="463" spans="1:82" ht="15" customHeight="1" x14ac:dyDescent="0.4">
      <c r="A463" s="10"/>
      <c r="B463" s="9"/>
      <c r="C463" s="73" t="s">
        <v>1645</v>
      </c>
      <c r="D463" s="10"/>
      <c r="E463" s="11"/>
      <c r="F463" s="11"/>
      <c r="G463" s="11"/>
      <c r="H463" s="11"/>
      <c r="I463" s="11"/>
      <c r="J463" s="11"/>
      <c r="K463" s="11"/>
      <c r="L463" s="11"/>
      <c r="M463" s="11"/>
      <c r="N463" s="11"/>
      <c r="O463" s="11"/>
      <c r="P463" s="11"/>
      <c r="Q463" s="10"/>
      <c r="R463" s="10"/>
      <c r="S463" s="10"/>
      <c r="T463" s="10"/>
      <c r="U463" s="10"/>
      <c r="V463" s="10"/>
      <c r="W463" s="10"/>
      <c r="X463" s="10"/>
      <c r="Y463" s="10"/>
      <c r="Z463" s="10"/>
      <c r="AA463" s="10"/>
      <c r="AB463" s="10"/>
      <c r="AC463" s="10"/>
      <c r="AD463" s="10"/>
      <c r="AE463" s="10"/>
      <c r="AF463" s="10"/>
      <c r="AG463" s="10"/>
      <c r="AH463" s="10"/>
      <c r="AV463" s="100"/>
      <c r="AW463" s="100"/>
      <c r="AX463" s="100"/>
      <c r="AY463" s="100"/>
      <c r="AZ463" s="100"/>
      <c r="BA463" s="100"/>
      <c r="BB463" s="100"/>
      <c r="BC463" s="100"/>
      <c r="BD463" s="100"/>
      <c r="BE463" s="100"/>
      <c r="BF463" s="100"/>
      <c r="BG463" s="100"/>
      <c r="BH463" s="100"/>
      <c r="BI463" s="100"/>
      <c r="BJ463" s="100"/>
      <c r="BK463" s="100"/>
      <c r="BL463" s="100"/>
      <c r="BM463" s="100"/>
      <c r="BN463" s="100"/>
      <c r="BO463" s="100"/>
      <c r="BP463" s="100"/>
      <c r="BQ463" s="100"/>
      <c r="BR463" s="100"/>
      <c r="BS463" s="100"/>
      <c r="BT463" s="100"/>
      <c r="BU463" s="100"/>
      <c r="BV463" s="100"/>
      <c r="BW463" s="100"/>
      <c r="BX463" s="100"/>
      <c r="BY463" s="100"/>
      <c r="BZ463" s="100"/>
      <c r="CA463" s="100"/>
      <c r="CB463" s="100"/>
      <c r="CC463" s="100"/>
      <c r="CD463" s="100"/>
    </row>
    <row r="464" spans="1:82" ht="15" customHeight="1" x14ac:dyDescent="0.4">
      <c r="A464" s="10"/>
      <c r="B464" s="97"/>
      <c r="C464" s="73"/>
      <c r="D464" s="94"/>
      <c r="E464" s="94"/>
      <c r="F464" s="94"/>
      <c r="G464" s="94"/>
      <c r="H464" s="94"/>
      <c r="I464" s="94"/>
      <c r="J464" s="94"/>
      <c r="K464" s="94"/>
      <c r="L464" s="94"/>
      <c r="M464" s="94"/>
      <c r="N464" s="94"/>
      <c r="O464" s="94"/>
      <c r="P464" s="73"/>
      <c r="Q464" s="73"/>
      <c r="R464" s="73"/>
      <c r="S464" s="73"/>
      <c r="T464" s="73"/>
      <c r="U464" s="73"/>
      <c r="V464" s="73"/>
      <c r="W464" s="73"/>
      <c r="X464" s="73"/>
      <c r="Y464" s="73"/>
      <c r="Z464" s="73"/>
      <c r="AA464" s="73"/>
      <c r="AB464" s="73"/>
      <c r="AC464" s="73"/>
      <c r="AD464" s="73"/>
      <c r="AE464" s="73"/>
      <c r="AF464" s="73"/>
      <c r="AG464" s="102" t="s">
        <v>268</v>
      </c>
      <c r="AH464" s="102"/>
      <c r="AU464" s="100"/>
      <c r="AV464" s="100"/>
      <c r="AW464" s="100"/>
      <c r="AX464" s="100"/>
      <c r="AY464" s="100"/>
      <c r="AZ464" s="100"/>
      <c r="BA464" s="100"/>
      <c r="BB464" s="100"/>
      <c r="BC464" s="100"/>
      <c r="BD464" s="100"/>
      <c r="BE464" s="100"/>
      <c r="BF464" s="100"/>
      <c r="BG464" s="100"/>
      <c r="BH464" s="100"/>
      <c r="BI464" s="100"/>
      <c r="BJ464" s="100"/>
      <c r="BK464" s="100"/>
      <c r="BL464" s="100"/>
      <c r="BM464" s="100"/>
      <c r="BN464" s="100"/>
      <c r="BO464" s="100"/>
      <c r="BP464" s="100"/>
      <c r="BQ464" s="100"/>
      <c r="BR464" s="100"/>
      <c r="BS464" s="100"/>
      <c r="BT464" s="100"/>
      <c r="BU464" s="100"/>
      <c r="BV464" s="100"/>
      <c r="BW464" s="100"/>
      <c r="BX464" s="100"/>
      <c r="BY464" s="100"/>
      <c r="BZ464" s="100"/>
      <c r="CA464" s="100"/>
      <c r="CB464" s="100"/>
      <c r="CC464" s="100"/>
    </row>
    <row r="465" spans="1:79" ht="15" customHeight="1" x14ac:dyDescent="0.35">
      <c r="A465" s="10"/>
      <c r="B465" s="10"/>
      <c r="C465" s="112"/>
      <c r="D465" s="113"/>
      <c r="E465" s="113"/>
      <c r="F465" s="113"/>
      <c r="G465" s="113"/>
      <c r="H465" s="113"/>
      <c r="I465" s="114"/>
      <c r="J465" s="251" t="s">
        <v>209</v>
      </c>
      <c r="K465" s="252"/>
      <c r="L465" s="252"/>
      <c r="M465" s="252"/>
      <c r="N465" s="252"/>
      <c r="O465" s="252"/>
      <c r="P465" s="252"/>
      <c r="Q465" s="252"/>
      <c r="R465" s="252"/>
      <c r="S465" s="252"/>
      <c r="T465" s="252"/>
      <c r="U465" s="253"/>
      <c r="V465" s="251" t="s">
        <v>210</v>
      </c>
      <c r="W465" s="252"/>
      <c r="X465" s="252"/>
      <c r="Y465" s="252"/>
      <c r="Z465" s="252"/>
      <c r="AA465" s="252"/>
      <c r="AB465" s="252"/>
      <c r="AC465" s="252"/>
      <c r="AD465" s="252"/>
      <c r="AE465" s="252"/>
      <c r="AF465" s="252"/>
      <c r="AG465" s="253"/>
      <c r="AH465" s="73"/>
      <c r="AS465" s="100"/>
      <c r="AT465" s="100"/>
      <c r="AU465" s="100"/>
      <c r="AV465" s="100"/>
      <c r="AW465" s="100"/>
      <c r="AX465" s="100"/>
      <c r="AY465" s="100"/>
      <c r="AZ465" s="100"/>
      <c r="BA465" s="100"/>
      <c r="BB465" s="100"/>
      <c r="BC465" s="100"/>
      <c r="BD465" s="100"/>
      <c r="BE465" s="100"/>
      <c r="BF465" s="100"/>
      <c r="BG465" s="100"/>
      <c r="BH465" s="100"/>
      <c r="BI465" s="100"/>
      <c r="BJ465" s="100"/>
      <c r="BK465" s="100"/>
      <c r="BL465" s="100"/>
      <c r="BM465" s="100"/>
      <c r="BN465" s="100"/>
      <c r="BO465" s="100"/>
      <c r="BP465" s="100"/>
      <c r="BQ465" s="100"/>
      <c r="BR465" s="100"/>
      <c r="BS465" s="100"/>
      <c r="BT465" s="100"/>
      <c r="BU465" s="100"/>
      <c r="BV465" s="100"/>
      <c r="BW465" s="100"/>
      <c r="BX465" s="100"/>
      <c r="BY465" s="100"/>
      <c r="BZ465" s="100"/>
      <c r="CA465" s="100"/>
    </row>
    <row r="466" spans="1:79" ht="15" customHeight="1" x14ac:dyDescent="0.4">
      <c r="A466" s="10"/>
      <c r="B466" s="10"/>
      <c r="C466" s="245" t="s">
        <v>1684</v>
      </c>
      <c r="D466" s="258"/>
      <c r="E466" s="258"/>
      <c r="F466" s="258"/>
      <c r="G466" s="258"/>
      <c r="H466" s="258"/>
      <c r="I466" s="259"/>
      <c r="J466" s="232" t="s">
        <v>211</v>
      </c>
      <c r="K466" s="232"/>
      <c r="L466" s="232"/>
      <c r="M466" s="233" t="s">
        <v>212</v>
      </c>
      <c r="N466" s="233"/>
      <c r="O466" s="233"/>
      <c r="P466" s="232" t="s">
        <v>10</v>
      </c>
      <c r="Q466" s="232"/>
      <c r="R466" s="232"/>
      <c r="S466" s="233" t="s">
        <v>223</v>
      </c>
      <c r="T466" s="233"/>
      <c r="U466" s="233"/>
      <c r="V466" s="233" t="s">
        <v>213</v>
      </c>
      <c r="W466" s="233"/>
      <c r="X466" s="233"/>
      <c r="Y466" s="232" t="s">
        <v>214</v>
      </c>
      <c r="Z466" s="232"/>
      <c r="AA466" s="232"/>
      <c r="AB466" s="232" t="s">
        <v>10</v>
      </c>
      <c r="AC466" s="232"/>
      <c r="AD466" s="232"/>
      <c r="AE466" s="233" t="s">
        <v>252</v>
      </c>
      <c r="AF466" s="233"/>
      <c r="AG466" s="233"/>
      <c r="AH466" s="73"/>
      <c r="AS466" s="100"/>
      <c r="AT466" s="100"/>
      <c r="AU466" s="100"/>
      <c r="AV466" s="100"/>
      <c r="AW466" s="100"/>
      <c r="AX466" s="100"/>
      <c r="AY466" s="100"/>
      <c r="AZ466" s="100"/>
      <c r="BA466" s="100"/>
      <c r="BB466" s="100"/>
      <c r="BC466" s="100"/>
      <c r="BD466" s="100"/>
      <c r="BE466" s="100"/>
      <c r="BF466" s="100"/>
      <c r="BG466" s="100"/>
      <c r="BH466" s="100"/>
      <c r="BI466" s="100"/>
      <c r="BJ466" s="100"/>
      <c r="BK466" s="100"/>
      <c r="BL466" s="100"/>
      <c r="BM466" s="100"/>
      <c r="BN466" s="100"/>
      <c r="BO466" s="100"/>
      <c r="BP466" s="100"/>
      <c r="BQ466" s="100"/>
      <c r="BR466" s="100"/>
      <c r="BS466" s="100"/>
      <c r="BT466" s="100"/>
      <c r="BU466" s="100"/>
      <c r="BV466" s="100"/>
      <c r="BW466" s="100"/>
      <c r="BX466" s="100"/>
    </row>
    <row r="467" spans="1:79" ht="15" customHeight="1" x14ac:dyDescent="0.4">
      <c r="A467" s="10"/>
      <c r="B467" s="10"/>
      <c r="C467" s="260"/>
      <c r="D467" s="261"/>
      <c r="E467" s="261"/>
      <c r="F467" s="261"/>
      <c r="G467" s="261"/>
      <c r="H467" s="261"/>
      <c r="I467" s="262"/>
      <c r="J467" s="230"/>
      <c r="K467" s="230"/>
      <c r="L467" s="230"/>
      <c r="M467" s="230"/>
      <c r="N467" s="230"/>
      <c r="O467" s="230"/>
      <c r="P467" s="230"/>
      <c r="Q467" s="230"/>
      <c r="R467" s="230"/>
      <c r="S467" s="231">
        <f>SUM(J467,M467,P467)</f>
        <v>0</v>
      </c>
      <c r="T467" s="231"/>
      <c r="U467" s="231"/>
      <c r="V467" s="230"/>
      <c r="W467" s="230"/>
      <c r="X467" s="230"/>
      <c r="Y467" s="230"/>
      <c r="Z467" s="230"/>
      <c r="AA467" s="230"/>
      <c r="AB467" s="230"/>
      <c r="AC467" s="230"/>
      <c r="AD467" s="230"/>
      <c r="AE467" s="234">
        <f>SUM(V467:AD467)</f>
        <v>0</v>
      </c>
      <c r="AF467" s="234"/>
      <c r="AG467" s="234"/>
      <c r="AH467" s="73"/>
      <c r="AI467" s="136" t="str">
        <f>IF(SUM(J467:R467)=0,"←入学前納付金が未記入です。ない場合は未記入で構いません。",IF(SUM(V467:AD467)=0,"←入学後納付金が未記入です。",IF(SUM(J467)=0,"←入学検定料が未記入です。",IF(SUM(M467)=0,"←入学金が未記入です。",IF(SUM(V467)=0,"←授業料が未記入です。",IF(SUM(Y467)=0,"←施設設備費が未記入です。",""))))))</f>
        <v>←入学前納付金が未記入です。ない場合は未記入で構いません。</v>
      </c>
    </row>
    <row r="468" spans="1:79" ht="9" customHeight="1" x14ac:dyDescent="0.4">
      <c r="A468" s="10"/>
      <c r="B468" s="10"/>
      <c r="C468" s="145"/>
      <c r="D468" s="145"/>
      <c r="E468" s="145"/>
      <c r="F468" s="145"/>
      <c r="G468" s="145"/>
      <c r="H468" s="145"/>
      <c r="I468" s="145"/>
      <c r="J468" s="146"/>
      <c r="K468" s="146"/>
      <c r="L468" s="146"/>
      <c r="M468" s="132"/>
      <c r="N468" s="132"/>
      <c r="O468" s="132"/>
      <c r="P468" s="132"/>
      <c r="Q468" s="132"/>
      <c r="R468" s="132"/>
      <c r="S468" s="106"/>
      <c r="T468" s="106"/>
      <c r="U468" s="106"/>
      <c r="V468" s="132"/>
      <c r="W468" s="132"/>
      <c r="X468" s="132"/>
      <c r="Y468" s="132"/>
      <c r="Z468" s="132"/>
      <c r="AA468" s="132"/>
      <c r="AB468" s="132"/>
      <c r="AC468" s="132"/>
      <c r="AD468" s="132"/>
      <c r="AE468" s="107"/>
      <c r="AF468" s="107"/>
      <c r="AG468" s="107"/>
      <c r="AH468" s="73"/>
      <c r="AI468" s="138"/>
    </row>
    <row r="469" spans="1:79" ht="15" customHeight="1" x14ac:dyDescent="0.4">
      <c r="A469" s="10"/>
      <c r="B469" s="10"/>
      <c r="C469" s="254" t="s">
        <v>1484</v>
      </c>
      <c r="D469" s="254"/>
      <c r="E469" s="254"/>
      <c r="F469" s="254"/>
      <c r="G469" s="254"/>
      <c r="H469" s="254"/>
      <c r="I469" s="254"/>
      <c r="J469" s="207"/>
      <c r="K469" s="208"/>
      <c r="L469" s="208"/>
      <c r="M469" s="208"/>
      <c r="N469" s="208"/>
      <c r="O469" s="209"/>
      <c r="P469" s="132"/>
      <c r="Q469" s="132"/>
      <c r="R469" s="132"/>
      <c r="S469" s="106"/>
      <c r="T469" s="106"/>
      <c r="U469" s="106"/>
      <c r="V469" s="132"/>
      <c r="W469" s="132"/>
      <c r="X469" s="132"/>
      <c r="Y469" s="132"/>
      <c r="Z469" s="132"/>
      <c r="AA469" s="132"/>
      <c r="AB469" s="132"/>
      <c r="AC469" s="132"/>
      <c r="AD469" s="132"/>
      <c r="AE469" s="107"/>
      <c r="AF469" s="107"/>
      <c r="AG469" s="107"/>
      <c r="AH469" s="73"/>
      <c r="AI469" s="136" t="str">
        <f>IF((J469)="","←実施校に納める費用の合計を記入してください。","")</f>
        <v>←実施校に納める費用の合計を記入してください。</v>
      </c>
    </row>
    <row r="470" spans="1:79" ht="15" customHeight="1" x14ac:dyDescent="0.4">
      <c r="A470" s="10"/>
      <c r="B470" s="10"/>
      <c r="C470" s="10"/>
      <c r="D470" s="81"/>
      <c r="E470" s="82"/>
      <c r="F470" s="82"/>
      <c r="G470" s="82"/>
      <c r="H470" s="82"/>
      <c r="I470" s="82"/>
      <c r="J470" s="82"/>
      <c r="K470" s="82"/>
      <c r="L470" s="82"/>
      <c r="M470" s="147"/>
      <c r="N470" s="147"/>
      <c r="O470" s="147"/>
      <c r="P470" s="147"/>
      <c r="Q470" s="147"/>
      <c r="R470" s="147"/>
      <c r="S470" s="147"/>
      <c r="T470" s="147"/>
      <c r="U470" s="147"/>
      <c r="V470" s="83"/>
      <c r="W470" s="83"/>
      <c r="X470" s="83"/>
      <c r="Y470" s="147"/>
      <c r="Z470" s="147"/>
      <c r="AA470" s="147"/>
      <c r="AB470" s="147"/>
      <c r="AC470" s="147"/>
      <c r="AD470" s="147"/>
      <c r="AE470" s="147"/>
      <c r="AF470" s="147"/>
      <c r="AG470" s="147"/>
      <c r="AH470" s="84"/>
      <c r="AI470" s="141"/>
    </row>
    <row r="471" spans="1:79" ht="15" customHeight="1" x14ac:dyDescent="0.4">
      <c r="A471" s="10"/>
      <c r="B471" s="9"/>
      <c r="C471" s="9" t="s">
        <v>1699</v>
      </c>
      <c r="D471" s="11"/>
      <c r="E471" s="11"/>
      <c r="F471" s="11"/>
      <c r="G471" s="11"/>
      <c r="H471" s="11"/>
      <c r="I471" s="11"/>
      <c r="J471" s="11"/>
      <c r="K471" s="11"/>
      <c r="L471" s="11"/>
      <c r="M471" s="11"/>
      <c r="N471" s="11"/>
      <c r="O471" s="11"/>
      <c r="P471" s="11"/>
      <c r="Q471" s="10"/>
      <c r="R471" s="10"/>
      <c r="S471" s="10"/>
      <c r="T471" s="10"/>
      <c r="U471" s="10"/>
      <c r="V471" s="10"/>
      <c r="W471" s="10"/>
      <c r="X471" s="10"/>
      <c r="Y471" s="10"/>
      <c r="Z471" s="10"/>
      <c r="AA471" s="10"/>
      <c r="AB471" s="10"/>
      <c r="AC471" s="10"/>
      <c r="AD471" s="10"/>
      <c r="AE471" s="10"/>
      <c r="AF471" s="10"/>
      <c r="AG471" s="10"/>
      <c r="AH471" s="10"/>
    </row>
    <row r="472" spans="1:79" ht="15" customHeight="1" x14ac:dyDescent="0.4">
      <c r="A472" s="10"/>
      <c r="B472" s="9"/>
      <c r="C472" s="73" t="s">
        <v>1681</v>
      </c>
      <c r="D472" s="10"/>
      <c r="E472" s="11"/>
      <c r="F472" s="11"/>
      <c r="G472" s="11"/>
      <c r="H472" s="11"/>
      <c r="I472" s="11"/>
      <c r="J472" s="11"/>
      <c r="K472" s="11"/>
      <c r="L472" s="11"/>
      <c r="M472" s="11"/>
      <c r="N472" s="11"/>
      <c r="O472" s="11"/>
      <c r="P472" s="11"/>
      <c r="Q472" s="10"/>
      <c r="R472" s="10"/>
      <c r="S472" s="10"/>
      <c r="T472" s="10"/>
      <c r="U472" s="10"/>
      <c r="V472" s="10"/>
      <c r="W472" s="10"/>
      <c r="X472" s="10"/>
      <c r="Y472" s="10"/>
      <c r="Z472" s="10"/>
      <c r="AA472" s="10"/>
      <c r="AB472" s="10"/>
      <c r="AC472" s="10"/>
      <c r="AD472" s="10"/>
      <c r="AE472" s="10"/>
      <c r="AF472" s="10"/>
      <c r="AG472" s="10"/>
      <c r="AH472" s="10"/>
    </row>
    <row r="473" spans="1:79" ht="15" customHeight="1" x14ac:dyDescent="0.4">
      <c r="A473" s="10"/>
      <c r="B473" s="9"/>
      <c r="C473" s="73" t="s">
        <v>1682</v>
      </c>
      <c r="D473" s="10"/>
      <c r="E473" s="11"/>
      <c r="F473" s="11"/>
      <c r="G473" s="11"/>
      <c r="H473" s="11"/>
      <c r="I473" s="11"/>
      <c r="J473" s="11"/>
      <c r="K473" s="11"/>
      <c r="L473" s="11"/>
      <c r="M473" s="11"/>
      <c r="N473" s="11"/>
      <c r="O473" s="11"/>
      <c r="P473" s="11"/>
      <c r="Q473" s="10"/>
      <c r="R473" s="10"/>
      <c r="S473" s="10"/>
      <c r="T473" s="10"/>
      <c r="U473" s="10"/>
      <c r="V473" s="10"/>
      <c r="W473" s="10"/>
      <c r="X473" s="10"/>
      <c r="Y473" s="10"/>
      <c r="Z473" s="10"/>
      <c r="AA473" s="10"/>
      <c r="AB473" s="10"/>
      <c r="AC473" s="10"/>
      <c r="AD473" s="10"/>
      <c r="AE473" s="10"/>
      <c r="AF473" s="10"/>
      <c r="AG473" s="10"/>
      <c r="AH473" s="10"/>
    </row>
    <row r="474" spans="1:79" ht="15" customHeight="1" x14ac:dyDescent="0.4">
      <c r="A474" s="10"/>
      <c r="B474" s="94"/>
      <c r="C474" s="94"/>
      <c r="D474" s="94"/>
      <c r="E474" s="94"/>
      <c r="F474" s="94"/>
      <c r="G474" s="94"/>
      <c r="H474" s="94"/>
      <c r="I474" s="94"/>
      <c r="J474" s="94"/>
      <c r="K474" s="94"/>
      <c r="L474" s="94"/>
      <c r="M474" s="94"/>
      <c r="N474" s="73"/>
      <c r="O474" s="73"/>
      <c r="P474" s="73"/>
      <c r="Q474" s="73"/>
      <c r="R474" s="73"/>
      <c r="S474" s="73"/>
      <c r="T474" s="73"/>
      <c r="U474" s="73"/>
      <c r="V474" s="73"/>
      <c r="W474" s="73"/>
      <c r="X474" s="73"/>
      <c r="Y474" s="73"/>
      <c r="Z474" s="73"/>
      <c r="AA474" s="73"/>
      <c r="AB474" s="73"/>
      <c r="AC474" s="73"/>
      <c r="AD474" s="73"/>
      <c r="AE474" s="73"/>
      <c r="AF474" s="102"/>
      <c r="AG474" s="102" t="s">
        <v>268</v>
      </c>
      <c r="AH474" s="10"/>
    </row>
    <row r="475" spans="1:79" ht="15" customHeight="1" x14ac:dyDescent="0.35">
      <c r="A475" s="10"/>
      <c r="B475" s="10"/>
      <c r="C475" s="109"/>
      <c r="D475" s="110"/>
      <c r="E475" s="110"/>
      <c r="F475" s="110"/>
      <c r="G475" s="110"/>
      <c r="H475" s="110"/>
      <c r="I475" s="111"/>
      <c r="J475" s="251" t="s">
        <v>209</v>
      </c>
      <c r="K475" s="252"/>
      <c r="L475" s="252"/>
      <c r="M475" s="252"/>
      <c r="N475" s="252"/>
      <c r="O475" s="252"/>
      <c r="P475" s="252"/>
      <c r="Q475" s="252"/>
      <c r="R475" s="252"/>
      <c r="S475" s="252"/>
      <c r="T475" s="252"/>
      <c r="U475" s="253"/>
      <c r="V475" s="251" t="s">
        <v>210</v>
      </c>
      <c r="W475" s="252"/>
      <c r="X475" s="252"/>
      <c r="Y475" s="252"/>
      <c r="Z475" s="252"/>
      <c r="AA475" s="252"/>
      <c r="AB475" s="252"/>
      <c r="AC475" s="252"/>
      <c r="AD475" s="252"/>
      <c r="AE475" s="252"/>
      <c r="AF475" s="252"/>
      <c r="AG475" s="253"/>
      <c r="AH475" s="10"/>
    </row>
    <row r="476" spans="1:79" ht="15" customHeight="1" x14ac:dyDescent="0.4">
      <c r="A476" s="10"/>
      <c r="B476" s="10"/>
      <c r="C476" s="245" t="s">
        <v>1685</v>
      </c>
      <c r="D476" s="246"/>
      <c r="E476" s="246"/>
      <c r="F476" s="246"/>
      <c r="G476" s="246"/>
      <c r="H476" s="246"/>
      <c r="I476" s="247"/>
      <c r="J476" s="232" t="s">
        <v>211</v>
      </c>
      <c r="K476" s="232"/>
      <c r="L476" s="232"/>
      <c r="M476" s="233" t="s">
        <v>212</v>
      </c>
      <c r="N476" s="233"/>
      <c r="O476" s="233"/>
      <c r="P476" s="232" t="s">
        <v>10</v>
      </c>
      <c r="Q476" s="232"/>
      <c r="R476" s="232"/>
      <c r="S476" s="233" t="s">
        <v>223</v>
      </c>
      <c r="T476" s="233"/>
      <c r="U476" s="233"/>
      <c r="V476" s="233" t="s">
        <v>213</v>
      </c>
      <c r="W476" s="233"/>
      <c r="X476" s="233"/>
      <c r="Y476" s="232" t="s">
        <v>214</v>
      </c>
      <c r="Z476" s="232"/>
      <c r="AA476" s="232"/>
      <c r="AB476" s="232" t="s">
        <v>10</v>
      </c>
      <c r="AC476" s="232"/>
      <c r="AD476" s="232"/>
      <c r="AE476" s="233" t="s">
        <v>252</v>
      </c>
      <c r="AF476" s="233"/>
      <c r="AG476" s="233"/>
      <c r="AH476" s="10"/>
      <c r="AJ476" s="130"/>
      <c r="AL476" s="139"/>
    </row>
    <row r="477" spans="1:79" ht="15" customHeight="1" x14ac:dyDescent="0.4">
      <c r="A477" s="10"/>
      <c r="B477" s="10"/>
      <c r="C477" s="248"/>
      <c r="D477" s="249"/>
      <c r="E477" s="249"/>
      <c r="F477" s="249"/>
      <c r="G477" s="249"/>
      <c r="H477" s="249"/>
      <c r="I477" s="250"/>
      <c r="J477" s="230"/>
      <c r="K477" s="230"/>
      <c r="L477" s="230"/>
      <c r="M477" s="230"/>
      <c r="N477" s="230"/>
      <c r="O477" s="230"/>
      <c r="P477" s="230"/>
      <c r="Q477" s="230"/>
      <c r="R477" s="230"/>
      <c r="S477" s="231">
        <f>SUM(J477,M477,P477)</f>
        <v>0</v>
      </c>
      <c r="T477" s="231"/>
      <c r="U477" s="231"/>
      <c r="V477" s="230"/>
      <c r="W477" s="230"/>
      <c r="X477" s="230"/>
      <c r="Y477" s="230"/>
      <c r="Z477" s="230"/>
      <c r="AA477" s="230"/>
      <c r="AB477" s="230"/>
      <c r="AC477" s="230"/>
      <c r="AD477" s="230"/>
      <c r="AE477" s="234">
        <f>SUM(V477:AD477)</f>
        <v>0</v>
      </c>
      <c r="AF477" s="234"/>
      <c r="AG477" s="234"/>
      <c r="AH477" s="10"/>
      <c r="AI477" s="136" t="str">
        <f>IF(SUM(J477:R477)=0,"←入学前納付金が未記入です。ない場合は未記入で構いません。",IF(SUM(V477:AD477)=0,"←入学後納付金が未記入です。",IF(SUM(J477)=0,"←入学検定料が未記入です。",IF(SUM(M477)=0,"←入学金が未記入です。",IF(SUM(V477)=0,"←授業料が未記入です。",IF(SUM(Y477)=0,"←施設設備費が未記入です。",""))))))</f>
        <v>←入学前納付金が未記入です。ない場合は未記入で構いません。</v>
      </c>
    </row>
    <row r="478" spans="1:79" ht="9" customHeight="1" x14ac:dyDescent="0.4">
      <c r="A478" s="10"/>
      <c r="B478" s="10"/>
      <c r="C478" s="108"/>
      <c r="D478" s="108"/>
      <c r="E478" s="108"/>
      <c r="F478" s="108"/>
      <c r="G478" s="108"/>
      <c r="H478" s="108"/>
      <c r="I478" s="108"/>
      <c r="J478" s="73"/>
      <c r="K478" s="73"/>
      <c r="L478" s="73"/>
      <c r="M478" s="73"/>
      <c r="N478" s="73"/>
      <c r="O478" s="73"/>
      <c r="P478" s="73"/>
      <c r="Q478" s="73"/>
      <c r="R478" s="73"/>
      <c r="S478" s="73"/>
      <c r="T478" s="73"/>
      <c r="U478" s="73"/>
      <c r="V478" s="73"/>
      <c r="W478" s="73"/>
      <c r="X478" s="73"/>
      <c r="Y478" s="73"/>
      <c r="Z478" s="73"/>
      <c r="AA478" s="73"/>
      <c r="AB478" s="73"/>
      <c r="AC478" s="73"/>
      <c r="AD478" s="73"/>
      <c r="AE478" s="73"/>
      <c r="AF478" s="73"/>
      <c r="AG478" s="73"/>
      <c r="AH478" s="10"/>
    </row>
    <row r="479" spans="1:79" ht="15" customHeight="1" x14ac:dyDescent="0.4">
      <c r="A479" s="10"/>
      <c r="B479" s="10"/>
      <c r="C479" s="244" t="s">
        <v>1484</v>
      </c>
      <c r="D479" s="244"/>
      <c r="E479" s="244"/>
      <c r="F479" s="244"/>
      <c r="G479" s="244"/>
      <c r="H479" s="244"/>
      <c r="I479" s="244"/>
      <c r="J479" s="207"/>
      <c r="K479" s="208"/>
      <c r="L479" s="208"/>
      <c r="M479" s="208"/>
      <c r="N479" s="208"/>
      <c r="O479" s="209"/>
      <c r="P479" s="132"/>
      <c r="Q479" s="132"/>
      <c r="R479" s="106"/>
      <c r="S479" s="106"/>
      <c r="T479" s="106"/>
      <c r="U479" s="132"/>
      <c r="V479" s="132"/>
      <c r="W479" s="132"/>
      <c r="X479" s="132"/>
      <c r="Y479" s="132"/>
      <c r="Z479" s="132"/>
      <c r="AA479" s="132"/>
      <c r="AB479" s="132"/>
      <c r="AC479" s="132"/>
      <c r="AD479" s="107"/>
      <c r="AE479" s="107"/>
      <c r="AF479" s="107"/>
      <c r="AG479" s="73"/>
      <c r="AH479" s="10"/>
      <c r="AI479" s="136" t="str">
        <f>IF((J479)="","←実施校に納める費用の合計を記入してください。","")</f>
        <v>←実施校に納める費用の合計を記入してください。</v>
      </c>
    </row>
    <row r="480" spans="1:79" ht="15" customHeight="1" x14ac:dyDescent="0.4">
      <c r="A480" s="10"/>
      <c r="B480" s="10"/>
      <c r="C480" s="81"/>
      <c r="D480" s="82"/>
      <c r="E480" s="82"/>
      <c r="F480" s="82"/>
      <c r="G480" s="82"/>
      <c r="H480" s="82"/>
      <c r="I480" s="82"/>
      <c r="J480" s="82"/>
      <c r="K480" s="82"/>
      <c r="L480" s="147"/>
      <c r="M480" s="147"/>
      <c r="N480" s="147"/>
      <c r="O480" s="147"/>
      <c r="P480" s="147"/>
      <c r="Q480" s="147"/>
      <c r="R480" s="147"/>
      <c r="S480" s="147"/>
      <c r="T480" s="147"/>
      <c r="U480" s="83"/>
      <c r="V480" s="83"/>
      <c r="W480" s="83"/>
      <c r="X480" s="147"/>
      <c r="Y480" s="147"/>
      <c r="Z480" s="147"/>
      <c r="AA480" s="147"/>
      <c r="AB480" s="147"/>
      <c r="AC480" s="147"/>
      <c r="AD480" s="147"/>
      <c r="AE480" s="147"/>
      <c r="AF480" s="147"/>
      <c r="AG480" s="84"/>
      <c r="AH480" s="84"/>
      <c r="AI480" s="129"/>
    </row>
    <row r="481" spans="1:41" ht="15" customHeight="1" x14ac:dyDescent="0.4">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row>
    <row r="482" spans="1:41" ht="15" customHeight="1" x14ac:dyDescent="0.4">
      <c r="A482" s="10"/>
      <c r="B482" s="10"/>
      <c r="C482" s="101" t="s">
        <v>1418</v>
      </c>
      <c r="D482" s="101"/>
      <c r="E482" s="235" t="s">
        <v>1683</v>
      </c>
      <c r="F482" s="236"/>
      <c r="G482" s="236"/>
      <c r="H482" s="236"/>
      <c r="I482" s="236"/>
      <c r="J482" s="236"/>
      <c r="K482" s="236"/>
      <c r="L482" s="236"/>
      <c r="M482" s="236"/>
      <c r="N482" s="236"/>
      <c r="O482" s="236"/>
      <c r="P482" s="236"/>
      <c r="Q482" s="236"/>
      <c r="R482" s="236"/>
      <c r="S482" s="236"/>
      <c r="T482" s="236"/>
      <c r="U482" s="236"/>
      <c r="V482" s="236"/>
      <c r="W482" s="236"/>
      <c r="X482" s="236"/>
      <c r="Y482" s="236"/>
      <c r="Z482" s="236"/>
      <c r="AA482" s="236"/>
      <c r="AB482" s="236"/>
      <c r="AC482" s="236"/>
      <c r="AD482" s="237"/>
      <c r="AE482" s="10"/>
      <c r="AF482" s="10"/>
      <c r="AG482" s="10"/>
      <c r="AH482" s="10"/>
    </row>
    <row r="483" spans="1:41" ht="15" customHeight="1" x14ac:dyDescent="0.4">
      <c r="A483" s="10"/>
      <c r="B483" s="10"/>
      <c r="C483" s="101"/>
      <c r="D483" s="101"/>
      <c r="E483" s="238"/>
      <c r="F483" s="239"/>
      <c r="G483" s="239"/>
      <c r="H483" s="239"/>
      <c r="I483" s="239"/>
      <c r="J483" s="239"/>
      <c r="K483" s="239"/>
      <c r="L483" s="239"/>
      <c r="M483" s="239"/>
      <c r="N483" s="239"/>
      <c r="O483" s="239"/>
      <c r="P483" s="239"/>
      <c r="Q483" s="239"/>
      <c r="R483" s="239"/>
      <c r="S483" s="239"/>
      <c r="T483" s="239"/>
      <c r="U483" s="239"/>
      <c r="V483" s="239"/>
      <c r="W483" s="239"/>
      <c r="X483" s="239"/>
      <c r="Y483" s="239"/>
      <c r="Z483" s="239"/>
      <c r="AA483" s="239"/>
      <c r="AB483" s="239"/>
      <c r="AC483" s="239"/>
      <c r="AD483" s="240"/>
      <c r="AE483" s="10"/>
      <c r="AF483" s="10"/>
      <c r="AG483" s="10"/>
      <c r="AH483" s="10"/>
    </row>
    <row r="484" spans="1:41" ht="15" customHeight="1" x14ac:dyDescent="0.4">
      <c r="A484" s="10"/>
      <c r="B484" s="10"/>
      <c r="C484" s="101"/>
      <c r="D484" s="101"/>
      <c r="E484" s="238"/>
      <c r="F484" s="239"/>
      <c r="G484" s="239"/>
      <c r="H484" s="239"/>
      <c r="I484" s="239"/>
      <c r="J484" s="239"/>
      <c r="K484" s="239"/>
      <c r="L484" s="239"/>
      <c r="M484" s="239"/>
      <c r="N484" s="239"/>
      <c r="O484" s="239"/>
      <c r="P484" s="239"/>
      <c r="Q484" s="239"/>
      <c r="R484" s="239"/>
      <c r="S484" s="239"/>
      <c r="T484" s="239"/>
      <c r="U484" s="239"/>
      <c r="V484" s="239"/>
      <c r="W484" s="239"/>
      <c r="X484" s="239"/>
      <c r="Y484" s="239"/>
      <c r="Z484" s="239"/>
      <c r="AA484" s="239"/>
      <c r="AB484" s="239"/>
      <c r="AC484" s="239"/>
      <c r="AD484" s="240"/>
      <c r="AE484" s="10"/>
      <c r="AF484" s="10"/>
      <c r="AG484" s="10"/>
      <c r="AH484" s="10"/>
    </row>
    <row r="485" spans="1:41" ht="15" customHeight="1" x14ac:dyDescent="0.4">
      <c r="A485" s="10"/>
      <c r="B485" s="10"/>
      <c r="C485" s="101"/>
      <c r="D485" s="101"/>
      <c r="E485" s="238"/>
      <c r="F485" s="239"/>
      <c r="G485" s="239"/>
      <c r="H485" s="239"/>
      <c r="I485" s="239"/>
      <c r="J485" s="239"/>
      <c r="K485" s="239"/>
      <c r="L485" s="239"/>
      <c r="M485" s="239"/>
      <c r="N485" s="239"/>
      <c r="O485" s="239"/>
      <c r="P485" s="239"/>
      <c r="Q485" s="239"/>
      <c r="R485" s="239"/>
      <c r="S485" s="239"/>
      <c r="T485" s="239"/>
      <c r="U485" s="239"/>
      <c r="V485" s="239"/>
      <c r="W485" s="239"/>
      <c r="X485" s="239"/>
      <c r="Y485" s="239"/>
      <c r="Z485" s="239"/>
      <c r="AA485" s="239"/>
      <c r="AB485" s="239"/>
      <c r="AC485" s="239"/>
      <c r="AD485" s="240"/>
      <c r="AE485" s="10"/>
      <c r="AF485" s="10"/>
      <c r="AG485" s="10"/>
      <c r="AH485" s="10"/>
    </row>
    <row r="486" spans="1:41" ht="15" customHeight="1" x14ac:dyDescent="0.4">
      <c r="A486" s="10"/>
      <c r="B486" s="10"/>
      <c r="C486" s="101"/>
      <c r="D486" s="101"/>
      <c r="E486" s="238"/>
      <c r="F486" s="239"/>
      <c r="G486" s="239"/>
      <c r="H486" s="239"/>
      <c r="I486" s="239"/>
      <c r="J486" s="239"/>
      <c r="K486" s="239"/>
      <c r="L486" s="239"/>
      <c r="M486" s="239"/>
      <c r="N486" s="239"/>
      <c r="O486" s="239"/>
      <c r="P486" s="239"/>
      <c r="Q486" s="239"/>
      <c r="R486" s="239"/>
      <c r="S486" s="239"/>
      <c r="T486" s="239"/>
      <c r="U486" s="239"/>
      <c r="V486" s="239"/>
      <c r="W486" s="239"/>
      <c r="X486" s="239"/>
      <c r="Y486" s="239"/>
      <c r="Z486" s="239"/>
      <c r="AA486" s="239"/>
      <c r="AB486" s="239"/>
      <c r="AC486" s="239"/>
      <c r="AD486" s="240"/>
      <c r="AE486" s="10"/>
      <c r="AF486" s="10"/>
      <c r="AG486" s="10"/>
      <c r="AH486" s="10"/>
      <c r="AL486" s="139"/>
    </row>
    <row r="487" spans="1:41" ht="15" customHeight="1" x14ac:dyDescent="0.4">
      <c r="A487" s="10"/>
      <c r="B487" s="10"/>
      <c r="C487" s="101"/>
      <c r="D487" s="101"/>
      <c r="E487" s="241"/>
      <c r="F487" s="242"/>
      <c r="G487" s="242"/>
      <c r="H487" s="242"/>
      <c r="I487" s="242"/>
      <c r="J487" s="242"/>
      <c r="K487" s="242"/>
      <c r="L487" s="242"/>
      <c r="M487" s="242"/>
      <c r="N487" s="242"/>
      <c r="O487" s="242"/>
      <c r="P487" s="242"/>
      <c r="Q487" s="242"/>
      <c r="R487" s="242"/>
      <c r="S487" s="242"/>
      <c r="T487" s="242"/>
      <c r="U487" s="242"/>
      <c r="V487" s="242"/>
      <c r="W487" s="242"/>
      <c r="X487" s="242"/>
      <c r="Y487" s="242"/>
      <c r="Z487" s="242"/>
      <c r="AA487" s="242"/>
      <c r="AB487" s="242"/>
      <c r="AC487" s="242"/>
      <c r="AD487" s="243"/>
      <c r="AE487" s="10"/>
      <c r="AF487" s="10"/>
      <c r="AG487" s="10"/>
      <c r="AH487" s="10"/>
    </row>
    <row r="488" spans="1:41" ht="15" customHeight="1" x14ac:dyDescent="0.4">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O488" s="142"/>
    </row>
    <row r="489" spans="1:41" ht="15" customHeight="1" x14ac:dyDescent="0.4">
      <c r="A489" s="86"/>
      <c r="B489" s="86"/>
      <c r="C489" s="86"/>
      <c r="D489" s="86"/>
      <c r="E489" s="86"/>
      <c r="F489" s="86"/>
      <c r="G489" s="86"/>
      <c r="H489" s="86"/>
      <c r="I489" s="86"/>
      <c r="J489" s="86"/>
      <c r="K489" s="86"/>
      <c r="L489" s="86"/>
      <c r="M489" s="86"/>
      <c r="N489" s="86"/>
      <c r="O489" s="86"/>
      <c r="P489" s="86"/>
      <c r="Q489" s="86"/>
      <c r="R489" s="86"/>
      <c r="S489" s="86"/>
      <c r="T489" s="86"/>
      <c r="U489" s="86"/>
      <c r="V489" s="86"/>
      <c r="W489" s="86"/>
      <c r="X489" s="86"/>
      <c r="Y489" s="86"/>
      <c r="Z489" s="86"/>
      <c r="AA489" s="86"/>
      <c r="AB489" s="86"/>
      <c r="AC489" s="86"/>
      <c r="AD489" s="86"/>
      <c r="AE489" s="86"/>
      <c r="AF489" s="86"/>
      <c r="AG489" s="86"/>
      <c r="AH489" s="86"/>
      <c r="AI489" s="143"/>
    </row>
    <row r="490" spans="1:41" ht="15.6" customHeight="1" x14ac:dyDescent="0.4">
      <c r="A490" s="10"/>
      <c r="B490" s="9" t="s">
        <v>1445</v>
      </c>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row>
    <row r="491" spans="1:41" ht="15.6" customHeight="1" x14ac:dyDescent="0.4">
      <c r="A491" s="10"/>
      <c r="B491" s="9"/>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2" t="s">
        <v>268</v>
      </c>
      <c r="AE491" s="10"/>
      <c r="AF491" s="10"/>
      <c r="AG491" s="10"/>
      <c r="AH491" s="10"/>
    </row>
    <row r="492" spans="1:41" ht="15.6" customHeight="1" x14ac:dyDescent="0.4">
      <c r="A492" s="10"/>
      <c r="B492" s="10"/>
      <c r="C492" s="179"/>
      <c r="D492" s="179"/>
      <c r="E492" s="24" t="s">
        <v>225</v>
      </c>
      <c r="F492" s="24"/>
      <c r="G492" s="24"/>
      <c r="H492" s="24"/>
      <c r="I492" s="24"/>
      <c r="J492" s="24"/>
      <c r="K492" s="24"/>
      <c r="L492" s="24"/>
      <c r="M492" s="24"/>
      <c r="N492" s="24"/>
      <c r="O492" s="24"/>
      <c r="P492" s="24"/>
      <c r="Q492" s="6"/>
      <c r="R492" s="24" t="s">
        <v>226</v>
      </c>
      <c r="S492" s="24"/>
      <c r="T492" s="24"/>
      <c r="U492" s="24"/>
      <c r="V492" s="6"/>
      <c r="W492" s="7"/>
      <c r="X492" s="7"/>
      <c r="Y492" s="7"/>
      <c r="Z492" s="7"/>
      <c r="AA492" s="7"/>
      <c r="AB492" s="7"/>
      <c r="AC492" s="7"/>
      <c r="AD492" s="8"/>
      <c r="AE492" s="13"/>
      <c r="AF492" s="10"/>
      <c r="AG492" s="10"/>
      <c r="AH492" s="10"/>
    </row>
    <row r="493" spans="1:41" ht="15" customHeight="1" x14ac:dyDescent="0.4">
      <c r="A493" s="10"/>
      <c r="B493" s="10"/>
      <c r="C493" s="179"/>
      <c r="D493" s="179"/>
      <c r="E493" s="180" t="s">
        <v>224</v>
      </c>
      <c r="F493" s="210"/>
      <c r="G493" s="210"/>
      <c r="H493" s="210"/>
      <c r="I493" s="210"/>
      <c r="J493" s="210"/>
      <c r="K493" s="181"/>
      <c r="L493" s="211" t="s">
        <v>262</v>
      </c>
      <c r="M493" s="212"/>
      <c r="N493" s="212"/>
      <c r="O493" s="212"/>
      <c r="P493" s="212"/>
      <c r="Q493" s="213"/>
      <c r="R493" s="214" t="s">
        <v>224</v>
      </c>
      <c r="S493" s="215"/>
      <c r="T493" s="215"/>
      <c r="U493" s="215"/>
      <c r="V493" s="215"/>
      <c r="W493" s="215"/>
      <c r="X493" s="216"/>
      <c r="Y493" s="217" t="s">
        <v>262</v>
      </c>
      <c r="Z493" s="218"/>
      <c r="AA493" s="218"/>
      <c r="AB493" s="218"/>
      <c r="AC493" s="218"/>
      <c r="AD493" s="219"/>
      <c r="AE493" s="10"/>
      <c r="AF493" s="10"/>
      <c r="AG493" s="10"/>
      <c r="AH493" s="10"/>
    </row>
    <row r="494" spans="1:41" ht="15" customHeight="1" x14ac:dyDescent="0.4">
      <c r="A494" s="10"/>
      <c r="B494" s="10"/>
      <c r="C494" s="220" t="s">
        <v>253</v>
      </c>
      <c r="D494" s="220"/>
      <c r="E494" s="221" t="s">
        <v>53</v>
      </c>
      <c r="F494" s="221"/>
      <c r="G494" s="221"/>
      <c r="H494" s="221"/>
      <c r="I494" s="221"/>
      <c r="J494" s="221"/>
      <c r="K494" s="222"/>
      <c r="L494" s="202"/>
      <c r="M494" s="203"/>
      <c r="N494" s="203"/>
      <c r="O494" s="203"/>
      <c r="P494" s="204" t="s">
        <v>270</v>
      </c>
      <c r="Q494" s="205"/>
      <c r="R494" s="223" t="s">
        <v>254</v>
      </c>
      <c r="S494" s="221"/>
      <c r="T494" s="221"/>
      <c r="U494" s="221"/>
      <c r="V494" s="221"/>
      <c r="W494" s="221"/>
      <c r="X494" s="221"/>
      <c r="Y494" s="224"/>
      <c r="Z494" s="225"/>
      <c r="AA494" s="225"/>
      <c r="AB494" s="225"/>
      <c r="AC494" s="204" t="s">
        <v>270</v>
      </c>
      <c r="AD494" s="205"/>
      <c r="AE494" s="10"/>
      <c r="AF494" s="10"/>
      <c r="AG494" s="10"/>
      <c r="AH494" s="10"/>
      <c r="AI494" s="136" t="str">
        <f>IF(COUNTA(L494:O495,L497:O498,Y494,Y497:AB498)=7,"","←すべて記入をしてください。記入をしない場合は空欄のままで構いません。")</f>
        <v>←すべて記入をしてください。記入をしない場合は空欄のままで構いません。</v>
      </c>
    </row>
    <row r="495" spans="1:41" ht="15" customHeight="1" x14ac:dyDescent="0.4">
      <c r="A495" s="10"/>
      <c r="B495" s="10"/>
      <c r="C495" s="220"/>
      <c r="D495" s="220"/>
      <c r="E495" s="221" t="s">
        <v>54</v>
      </c>
      <c r="F495" s="221"/>
      <c r="G495" s="221"/>
      <c r="H495" s="221"/>
      <c r="I495" s="221"/>
      <c r="J495" s="221"/>
      <c r="K495" s="221"/>
      <c r="L495" s="202"/>
      <c r="M495" s="203"/>
      <c r="N495" s="203"/>
      <c r="O495" s="203"/>
      <c r="P495" s="204" t="s">
        <v>270</v>
      </c>
      <c r="Q495" s="205"/>
      <c r="R495" s="221" t="s">
        <v>1420</v>
      </c>
      <c r="S495" s="221"/>
      <c r="T495" s="221"/>
      <c r="U495" s="221"/>
      <c r="V495" s="221"/>
      <c r="W495" s="221"/>
      <c r="X495" s="221"/>
      <c r="Y495" s="24" t="s">
        <v>1419</v>
      </c>
      <c r="Z495" s="24"/>
      <c r="AA495" s="24"/>
      <c r="AB495" s="24"/>
      <c r="AC495" s="24"/>
      <c r="AD495" s="24"/>
      <c r="AE495" s="10"/>
      <c r="AF495" s="10"/>
      <c r="AG495" s="10"/>
      <c r="AH495" s="10"/>
      <c r="AJ495" s="143"/>
      <c r="AK495" s="143"/>
    </row>
    <row r="496" spans="1:41" ht="15" customHeight="1" x14ac:dyDescent="0.4">
      <c r="A496" s="10"/>
      <c r="B496" s="10"/>
      <c r="C496" s="220"/>
      <c r="D496" s="220"/>
      <c r="E496" s="221" t="s">
        <v>1420</v>
      </c>
      <c r="F496" s="221"/>
      <c r="G496" s="221"/>
      <c r="H496" s="221"/>
      <c r="I496" s="221"/>
      <c r="J496" s="221"/>
      <c r="K496" s="221"/>
      <c r="L496" s="24" t="s">
        <v>1419</v>
      </c>
      <c r="M496" s="24"/>
      <c r="N496" s="24"/>
      <c r="O496" s="24"/>
      <c r="P496" s="24"/>
      <c r="Q496" s="24"/>
      <c r="R496" s="226"/>
      <c r="S496" s="226"/>
      <c r="T496" s="226"/>
      <c r="U496" s="226"/>
      <c r="V496" s="226"/>
      <c r="W496" s="226"/>
      <c r="X496" s="226"/>
      <c r="Y496" s="227"/>
      <c r="Z496" s="228"/>
      <c r="AA496" s="228"/>
      <c r="AB496" s="228"/>
      <c r="AC496" s="228"/>
      <c r="AD496" s="229"/>
      <c r="AE496" s="10"/>
      <c r="AF496" s="10"/>
      <c r="AG496" s="10"/>
      <c r="AH496" s="10"/>
    </row>
    <row r="497" spans="1:46" ht="15" customHeight="1" x14ac:dyDescent="0.4">
      <c r="A497" s="10"/>
      <c r="B497" s="10"/>
      <c r="C497" s="220"/>
      <c r="D497" s="220"/>
      <c r="E497" s="195" t="s">
        <v>248</v>
      </c>
      <c r="F497" s="195"/>
      <c r="G497" s="195"/>
      <c r="H497" s="195"/>
      <c r="I497" s="195"/>
      <c r="J497" s="195"/>
      <c r="K497" s="195"/>
      <c r="L497" s="202"/>
      <c r="M497" s="203"/>
      <c r="N497" s="203"/>
      <c r="O497" s="203"/>
      <c r="P497" s="204" t="s">
        <v>270</v>
      </c>
      <c r="Q497" s="205"/>
      <c r="R497" s="195" t="s">
        <v>249</v>
      </c>
      <c r="S497" s="195"/>
      <c r="T497" s="195"/>
      <c r="U497" s="195"/>
      <c r="V497" s="195"/>
      <c r="W497" s="195"/>
      <c r="X497" s="195"/>
      <c r="Y497" s="202"/>
      <c r="Z497" s="203"/>
      <c r="AA497" s="203"/>
      <c r="AB497" s="203"/>
      <c r="AC497" s="204" t="s">
        <v>270</v>
      </c>
      <c r="AD497" s="205"/>
      <c r="AE497" s="10"/>
      <c r="AF497" s="10"/>
      <c r="AG497" s="10"/>
      <c r="AH497" s="10"/>
      <c r="AI497" s="136" t="str">
        <f>IF((L494+L495)&gt;L497,"←教育活動収入計が少ないです。正しい場合は構いません。",IF(Y494&gt;Y497,"←教育活動支出計が少ないです。正しい場合は構いません。 ",""))</f>
        <v/>
      </c>
      <c r="AN497" s="144"/>
    </row>
    <row r="498" spans="1:46" ht="15" customHeight="1" x14ac:dyDescent="0.4">
      <c r="A498" s="10"/>
      <c r="B498" s="10"/>
      <c r="C498" s="179"/>
      <c r="D498" s="179"/>
      <c r="E498" s="195" t="s">
        <v>250</v>
      </c>
      <c r="F498" s="195"/>
      <c r="G498" s="195"/>
      <c r="H498" s="195"/>
      <c r="I498" s="195"/>
      <c r="J498" s="195"/>
      <c r="K498" s="195"/>
      <c r="L498" s="202"/>
      <c r="M498" s="203"/>
      <c r="N498" s="203"/>
      <c r="O498" s="203"/>
      <c r="P498" s="204" t="s">
        <v>270</v>
      </c>
      <c r="Q498" s="205"/>
      <c r="R498" s="195" t="s">
        <v>251</v>
      </c>
      <c r="S498" s="195"/>
      <c r="T498" s="195"/>
      <c r="U498" s="195"/>
      <c r="V498" s="195"/>
      <c r="W498" s="195"/>
      <c r="X498" s="195"/>
      <c r="Y498" s="202"/>
      <c r="Z498" s="203"/>
      <c r="AA498" s="203"/>
      <c r="AB498" s="203"/>
      <c r="AC498" s="204" t="s">
        <v>270</v>
      </c>
      <c r="AD498" s="205"/>
      <c r="AE498" s="10"/>
      <c r="AF498" s="10"/>
      <c r="AG498" s="10"/>
      <c r="AH498" s="10"/>
      <c r="AI498" s="136" t="str">
        <f>IF(L497&gt;L498,"←事業活動収入計が少ないです。正しい場合は構いません。",IF(Y497&gt;Y498,"←事業活動支出計が少ないです。正しい場合は構いません。 ",""))</f>
        <v/>
      </c>
    </row>
    <row r="499" spans="1:46" ht="15" customHeight="1" x14ac:dyDescent="0.4">
      <c r="A499" s="10"/>
      <c r="B499" s="10"/>
      <c r="C499" s="10"/>
      <c r="D499" s="10"/>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0"/>
      <c r="AF499" s="10"/>
      <c r="AG499" s="10"/>
      <c r="AH499" s="10"/>
    </row>
    <row r="500" spans="1:46" ht="15" customHeight="1" x14ac:dyDescent="0.4">
      <c r="A500" s="10"/>
      <c r="B500" s="9" t="s">
        <v>1439</v>
      </c>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2"/>
      <c r="AD500" s="12"/>
      <c r="AE500" s="12"/>
      <c r="AF500" s="10"/>
      <c r="AG500" s="10"/>
      <c r="AH500" s="10"/>
    </row>
    <row r="501" spans="1:46" ht="15" customHeight="1" x14ac:dyDescent="0.4">
      <c r="A501" s="10"/>
      <c r="B501" s="9"/>
      <c r="C501" s="10" t="s">
        <v>1686</v>
      </c>
      <c r="D501" s="10"/>
      <c r="E501" s="10"/>
      <c r="F501" s="10"/>
      <c r="G501" s="10"/>
      <c r="H501" s="10"/>
      <c r="I501" s="10"/>
      <c r="J501" s="10"/>
      <c r="K501" s="10"/>
      <c r="L501" s="10"/>
      <c r="M501" s="10"/>
      <c r="N501" s="10"/>
      <c r="O501" s="10"/>
      <c r="P501" s="10"/>
      <c r="Q501" s="10"/>
      <c r="R501" s="10"/>
      <c r="S501" s="10"/>
      <c r="T501" s="10"/>
      <c r="U501" s="10"/>
      <c r="V501" s="10"/>
      <c r="W501" s="10"/>
      <c r="X501" s="10"/>
      <c r="Y501" s="10"/>
      <c r="Z501" s="12"/>
      <c r="AA501" s="10"/>
      <c r="AB501" s="12"/>
      <c r="AC501" s="12"/>
      <c r="AD501" s="12"/>
      <c r="AE501" s="12"/>
      <c r="AF501" s="10"/>
      <c r="AG501" s="10"/>
      <c r="AH501" s="10"/>
      <c r="AT501" s="144"/>
    </row>
    <row r="502" spans="1:46" ht="15" customHeight="1" x14ac:dyDescent="0.4">
      <c r="A502" s="10"/>
      <c r="B502" s="9"/>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2" t="s">
        <v>608</v>
      </c>
      <c r="AA502" s="10"/>
      <c r="AB502" s="12"/>
      <c r="AC502" s="12"/>
      <c r="AD502" s="12"/>
      <c r="AE502" s="12"/>
      <c r="AF502" s="10"/>
      <c r="AG502" s="10"/>
      <c r="AH502" s="10"/>
      <c r="AT502" s="144"/>
    </row>
    <row r="503" spans="1:46" ht="15" customHeight="1" x14ac:dyDescent="0.4">
      <c r="A503" s="10"/>
      <c r="B503" s="9"/>
      <c r="C503" s="206" t="s">
        <v>229</v>
      </c>
      <c r="D503" s="195"/>
      <c r="E503" s="195"/>
      <c r="F503" s="195"/>
      <c r="G503" s="195"/>
      <c r="H503" s="195"/>
      <c r="I503" s="206" t="s">
        <v>1687</v>
      </c>
      <c r="J503" s="195"/>
      <c r="K503" s="195"/>
      <c r="L503" s="195"/>
      <c r="M503" s="195"/>
      <c r="N503" s="195"/>
      <c r="O503" s="206" t="s">
        <v>227</v>
      </c>
      <c r="P503" s="195"/>
      <c r="Q503" s="195"/>
      <c r="R503" s="195"/>
      <c r="S503" s="195"/>
      <c r="T503" s="195"/>
      <c r="U503" s="206" t="s">
        <v>258</v>
      </c>
      <c r="V503" s="195"/>
      <c r="W503" s="195"/>
      <c r="X503" s="195"/>
      <c r="Y503" s="195"/>
      <c r="Z503" s="195"/>
      <c r="AA503" s="10"/>
      <c r="AB503" s="10"/>
      <c r="AC503" s="10"/>
      <c r="AD503" s="10"/>
      <c r="AE503" s="10"/>
      <c r="AF503" s="10"/>
      <c r="AG503" s="10"/>
      <c r="AH503" s="10"/>
    </row>
    <row r="504" spans="1:46" ht="15" customHeight="1" x14ac:dyDescent="0.4">
      <c r="A504" s="10"/>
      <c r="B504" s="9"/>
      <c r="C504" s="195"/>
      <c r="D504" s="195"/>
      <c r="E504" s="195"/>
      <c r="F504" s="195"/>
      <c r="G504" s="195"/>
      <c r="H504" s="195"/>
      <c r="I504" s="195"/>
      <c r="J504" s="195"/>
      <c r="K504" s="195"/>
      <c r="L504" s="195"/>
      <c r="M504" s="195"/>
      <c r="N504" s="195"/>
      <c r="O504" s="195"/>
      <c r="P504" s="195"/>
      <c r="Q504" s="195"/>
      <c r="R504" s="195"/>
      <c r="S504" s="195"/>
      <c r="T504" s="195"/>
      <c r="U504" s="195"/>
      <c r="V504" s="195"/>
      <c r="W504" s="195"/>
      <c r="X504" s="195"/>
      <c r="Y504" s="195"/>
      <c r="Z504" s="195"/>
      <c r="AA504" s="10"/>
      <c r="AB504" s="10"/>
      <c r="AC504" s="10"/>
      <c r="AD504" s="10"/>
      <c r="AE504" s="10"/>
      <c r="AF504" s="10"/>
      <c r="AG504" s="10"/>
      <c r="AH504" s="10"/>
    </row>
    <row r="505" spans="1:46" ht="15" customHeight="1" x14ac:dyDescent="0.4">
      <c r="A505" s="10"/>
      <c r="B505" s="9"/>
      <c r="C505" s="193"/>
      <c r="D505" s="194"/>
      <c r="E505" s="194"/>
      <c r="F505" s="194"/>
      <c r="G505" s="194"/>
      <c r="H505" s="26" t="s">
        <v>280</v>
      </c>
      <c r="I505" s="193"/>
      <c r="J505" s="194"/>
      <c r="K505" s="194"/>
      <c r="L505" s="194"/>
      <c r="M505" s="194"/>
      <c r="N505" s="155" t="s">
        <v>610</v>
      </c>
      <c r="O505" s="193"/>
      <c r="P505" s="194"/>
      <c r="Q505" s="194"/>
      <c r="R505" s="194"/>
      <c r="S505" s="194"/>
      <c r="T505" s="26" t="s">
        <v>280</v>
      </c>
      <c r="U505" s="193"/>
      <c r="V505" s="194"/>
      <c r="W505" s="194"/>
      <c r="X505" s="194"/>
      <c r="Y505" s="194"/>
      <c r="Z505" s="26" t="s">
        <v>280</v>
      </c>
      <c r="AA505" s="10"/>
      <c r="AB505" s="10"/>
      <c r="AC505" s="10"/>
      <c r="AD505" s="10"/>
      <c r="AE505" s="10"/>
      <c r="AF505" s="10"/>
      <c r="AG505" s="10"/>
      <c r="AH505" s="10"/>
      <c r="AI505" s="136" t="str">
        <f>IF(C505=0,"←交付金額が未記入です。",IF(I505=0,"←生徒数が未記入です。令和6年7月1日時点の在籍生徒数を記入してください。",IF(O505=0,"←教職員給与費が未記入です。",IF(U505=0,"←教育研究経費が未記入です。",""))))</f>
        <v>←交付金額が未記入です。</v>
      </c>
    </row>
    <row r="506" spans="1:46" ht="15" hidden="1" customHeight="1" x14ac:dyDescent="0.4">
      <c r="A506" s="10"/>
      <c r="B506" s="9"/>
      <c r="C506" s="10" t="s">
        <v>230</v>
      </c>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2"/>
      <c r="AC506" s="12"/>
      <c r="AD506" s="12"/>
      <c r="AE506" s="12"/>
      <c r="AF506" s="10"/>
      <c r="AG506" s="10"/>
      <c r="AH506" s="10"/>
    </row>
    <row r="507" spans="1:46" ht="15" hidden="1" customHeight="1" x14ac:dyDescent="0.4">
      <c r="A507" s="10"/>
      <c r="B507" s="9"/>
      <c r="C507" s="19" t="s">
        <v>231</v>
      </c>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2"/>
      <c r="AC507" s="12"/>
      <c r="AD507" s="12"/>
      <c r="AE507" s="12"/>
      <c r="AF507" s="10"/>
      <c r="AG507" s="10"/>
      <c r="AH507" s="10"/>
    </row>
    <row r="508" spans="1:46" ht="15" hidden="1" customHeight="1" x14ac:dyDescent="0.4">
      <c r="A508" s="10"/>
      <c r="B508" s="9"/>
      <c r="C508" s="19" t="s">
        <v>232</v>
      </c>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2"/>
      <c r="AC508" s="12"/>
      <c r="AD508" s="12"/>
      <c r="AE508" s="12"/>
      <c r="AF508" s="10"/>
      <c r="AG508" s="10"/>
      <c r="AH508" s="10"/>
    </row>
    <row r="509" spans="1:46" ht="15" customHeight="1" x14ac:dyDescent="0.4">
      <c r="A509" s="10"/>
      <c r="B509" s="9"/>
      <c r="C509" s="74" t="s">
        <v>1440</v>
      </c>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2"/>
      <c r="AC509" s="12"/>
      <c r="AD509" s="12"/>
      <c r="AE509" s="12"/>
      <c r="AF509" s="10"/>
      <c r="AG509" s="10"/>
      <c r="AH509" s="10"/>
    </row>
    <row r="510" spans="1:46" ht="15" customHeight="1" x14ac:dyDescent="0.4">
      <c r="A510" s="10"/>
      <c r="B510" s="9"/>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2"/>
      <c r="AC510" s="12"/>
      <c r="AD510" s="12"/>
      <c r="AE510" s="12"/>
      <c r="AF510" s="10"/>
      <c r="AG510" s="10"/>
      <c r="AH510" s="10"/>
    </row>
    <row r="511" spans="1:46" ht="15" customHeight="1" x14ac:dyDescent="0.4">
      <c r="A511" s="10"/>
      <c r="B511" s="9"/>
      <c r="C511" s="10" t="s">
        <v>1688</v>
      </c>
      <c r="D511" s="10"/>
      <c r="E511" s="10"/>
      <c r="F511" s="10"/>
      <c r="G511" s="10"/>
      <c r="H511" s="10"/>
      <c r="I511" s="10"/>
      <c r="J511" s="10"/>
      <c r="K511" s="10"/>
      <c r="L511" s="10"/>
      <c r="M511" s="10"/>
      <c r="N511" s="12"/>
      <c r="O511" s="10"/>
      <c r="P511" s="10"/>
      <c r="Q511" s="10"/>
      <c r="R511" s="10"/>
      <c r="S511" s="10"/>
      <c r="T511" s="10"/>
      <c r="U511" s="10"/>
      <c r="V511" s="12"/>
      <c r="W511" s="12"/>
      <c r="X511" s="12"/>
      <c r="Y511" s="12"/>
      <c r="Z511" s="10"/>
      <c r="AA511" s="10"/>
      <c r="AB511" s="10"/>
      <c r="AC511" s="10"/>
      <c r="AD511" s="10"/>
      <c r="AE511" s="10"/>
      <c r="AF511" s="10"/>
      <c r="AG511" s="10"/>
      <c r="AH511" s="10"/>
    </row>
    <row r="512" spans="1:46" ht="15" customHeight="1" x14ac:dyDescent="0.4">
      <c r="A512" s="10"/>
      <c r="B512" s="9"/>
      <c r="C512" s="10"/>
      <c r="D512" s="10"/>
      <c r="E512" s="10"/>
      <c r="F512" s="10"/>
      <c r="G512" s="10"/>
      <c r="H512" s="10"/>
      <c r="I512" s="10"/>
      <c r="J512" s="10"/>
      <c r="K512" s="10"/>
      <c r="L512" s="10"/>
      <c r="M512" s="10"/>
      <c r="N512" s="12" t="s">
        <v>608</v>
      </c>
      <c r="O512" s="10"/>
      <c r="P512" s="10"/>
      <c r="Q512" s="10"/>
      <c r="R512" s="10"/>
      <c r="S512" s="10"/>
      <c r="T512" s="10"/>
      <c r="U512" s="10"/>
      <c r="V512" s="12"/>
      <c r="W512" s="12"/>
      <c r="X512" s="12"/>
      <c r="Y512" s="12"/>
      <c r="Z512" s="10"/>
      <c r="AA512" s="10"/>
      <c r="AB512" s="10"/>
      <c r="AC512" s="10"/>
      <c r="AD512" s="10"/>
      <c r="AE512" s="10"/>
      <c r="AF512" s="10"/>
      <c r="AG512" s="10"/>
      <c r="AH512" s="10"/>
    </row>
    <row r="513" spans="1:50" ht="15" customHeight="1" x14ac:dyDescent="0.4">
      <c r="A513" s="10"/>
      <c r="B513" s="9"/>
      <c r="C513" s="206" t="s">
        <v>229</v>
      </c>
      <c r="D513" s="195"/>
      <c r="E513" s="195"/>
      <c r="F513" s="195"/>
      <c r="G513" s="195"/>
      <c r="H513" s="195"/>
      <c r="I513" s="206" t="s">
        <v>228</v>
      </c>
      <c r="J513" s="195"/>
      <c r="K513" s="195"/>
      <c r="L513" s="195"/>
      <c r="M513" s="195"/>
      <c r="N513" s="195"/>
      <c r="O513" s="10"/>
      <c r="P513" s="12"/>
      <c r="Q513" s="12"/>
      <c r="R513" s="12"/>
      <c r="S513" s="12"/>
      <c r="T513" s="10"/>
      <c r="U513" s="10"/>
      <c r="V513" s="10"/>
      <c r="W513" s="10"/>
      <c r="X513" s="10"/>
      <c r="Y513" s="10"/>
      <c r="Z513" s="10"/>
      <c r="AA513" s="10"/>
      <c r="AB513" s="10"/>
      <c r="AC513" s="10"/>
      <c r="AD513" s="10"/>
      <c r="AE513" s="10"/>
      <c r="AF513" s="10"/>
      <c r="AG513" s="10"/>
      <c r="AH513" s="10"/>
    </row>
    <row r="514" spans="1:50" ht="15" customHeight="1" x14ac:dyDescent="0.4">
      <c r="A514" s="10"/>
      <c r="B514" s="9"/>
      <c r="C514" s="195"/>
      <c r="D514" s="195"/>
      <c r="E514" s="195"/>
      <c r="F514" s="195"/>
      <c r="G514" s="195"/>
      <c r="H514" s="195"/>
      <c r="I514" s="195"/>
      <c r="J514" s="195"/>
      <c r="K514" s="195"/>
      <c r="L514" s="195"/>
      <c r="M514" s="195"/>
      <c r="N514" s="195"/>
      <c r="O514" s="10"/>
      <c r="P514" s="12"/>
      <c r="Q514" s="12"/>
      <c r="R514" s="12"/>
      <c r="S514" s="12"/>
      <c r="T514" s="10"/>
      <c r="U514" s="10"/>
      <c r="V514" s="10"/>
      <c r="W514" s="10"/>
      <c r="X514" s="10"/>
      <c r="Y514" s="10"/>
      <c r="Z514" s="10"/>
      <c r="AA514" s="10"/>
      <c r="AB514" s="10"/>
      <c r="AC514" s="10"/>
      <c r="AD514" s="10"/>
      <c r="AE514" s="10"/>
      <c r="AF514" s="10"/>
      <c r="AG514" s="10"/>
      <c r="AH514" s="10"/>
    </row>
    <row r="515" spans="1:50" ht="15" customHeight="1" x14ac:dyDescent="0.4">
      <c r="A515" s="10"/>
      <c r="B515" s="9"/>
      <c r="C515" s="193"/>
      <c r="D515" s="194"/>
      <c r="E515" s="194"/>
      <c r="F515" s="194"/>
      <c r="G515" s="194"/>
      <c r="H515" s="26" t="s">
        <v>280</v>
      </c>
      <c r="I515" s="193"/>
      <c r="J515" s="194"/>
      <c r="K515" s="194"/>
      <c r="L515" s="194"/>
      <c r="M515" s="194"/>
      <c r="N515" s="155" t="s">
        <v>610</v>
      </c>
      <c r="O515" s="10"/>
      <c r="P515" s="12"/>
      <c r="Q515" s="12"/>
      <c r="R515" s="12"/>
      <c r="S515" s="12"/>
      <c r="T515" s="10"/>
      <c r="U515" s="10"/>
      <c r="V515" s="10"/>
      <c r="W515" s="10"/>
      <c r="X515" s="10"/>
      <c r="Y515" s="10"/>
      <c r="Z515" s="10"/>
      <c r="AA515" s="10"/>
      <c r="AB515" s="10"/>
      <c r="AC515" s="10"/>
      <c r="AD515" s="10"/>
      <c r="AE515" s="10"/>
      <c r="AF515" s="10"/>
      <c r="AG515" s="10"/>
      <c r="AH515" s="10"/>
      <c r="AI515" s="136" t="str">
        <f>IF(C515=0,"←交付金額が未記入です。",IF(I515=0,"←生徒数が未記入です。ただし条例等に交付対象の生徒数についての規定がない場合には空白としてください。",""))</f>
        <v>←交付金額が未記入です。</v>
      </c>
    </row>
    <row r="516" spans="1:50" ht="15" hidden="1" customHeight="1" x14ac:dyDescent="0.4">
      <c r="A516" s="10"/>
      <c r="B516" s="10"/>
      <c r="C516" s="10" t="s">
        <v>65</v>
      </c>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row>
    <row r="517" spans="1:50" ht="15" customHeight="1" x14ac:dyDescent="0.4">
      <c r="A517" s="10"/>
      <c r="B517" s="9"/>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2"/>
      <c r="AC517" s="12"/>
      <c r="AD517" s="12"/>
      <c r="AE517" s="12"/>
      <c r="AF517" s="10"/>
      <c r="AG517" s="10"/>
      <c r="AH517" s="10"/>
    </row>
    <row r="518" spans="1:50" ht="15" customHeight="1" x14ac:dyDescent="0.4">
      <c r="A518" s="10"/>
      <c r="B518" s="9" t="s">
        <v>1444</v>
      </c>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row>
    <row r="519" spans="1:50" ht="15" customHeight="1" x14ac:dyDescent="0.4">
      <c r="A519" s="10"/>
      <c r="B519" s="10"/>
      <c r="C519" s="195" t="s">
        <v>66</v>
      </c>
      <c r="D519" s="195"/>
      <c r="E519" s="195"/>
      <c r="F519" s="195"/>
      <c r="G519" s="195"/>
      <c r="H519" s="195"/>
      <c r="I519" s="195" t="s">
        <v>67</v>
      </c>
      <c r="J519" s="195"/>
      <c r="K519" s="195"/>
      <c r="L519" s="195"/>
      <c r="M519" s="195"/>
      <c r="N519" s="195"/>
      <c r="O519" s="195" t="s">
        <v>68</v>
      </c>
      <c r="P519" s="195"/>
      <c r="Q519" s="195"/>
      <c r="R519" s="195"/>
      <c r="S519" s="195"/>
      <c r="T519" s="195"/>
      <c r="U519" s="10"/>
      <c r="V519" s="10"/>
      <c r="W519" s="10"/>
      <c r="X519" s="10"/>
      <c r="Y519" s="10"/>
      <c r="Z519" s="10"/>
      <c r="AA519" s="10"/>
      <c r="AB519" s="10"/>
      <c r="AC519" s="10"/>
      <c r="AD519" s="10"/>
      <c r="AE519" s="10"/>
      <c r="AF519" s="10"/>
      <c r="AG519" s="10"/>
      <c r="AH519" s="10"/>
    </row>
    <row r="520" spans="1:50" ht="15" customHeight="1" x14ac:dyDescent="0.4">
      <c r="A520" s="10"/>
      <c r="B520" s="10"/>
      <c r="C520" s="196"/>
      <c r="D520" s="196"/>
      <c r="E520" s="196"/>
      <c r="F520" s="196"/>
      <c r="G520" s="196"/>
      <c r="H520" s="196"/>
      <c r="I520" s="196"/>
      <c r="J520" s="196"/>
      <c r="K520" s="196"/>
      <c r="L520" s="196"/>
      <c r="M520" s="196"/>
      <c r="N520" s="196"/>
      <c r="O520" s="196"/>
      <c r="P520" s="196"/>
      <c r="Q520" s="196"/>
      <c r="R520" s="196"/>
      <c r="S520" s="196"/>
      <c r="T520" s="196"/>
      <c r="U520" s="10"/>
      <c r="V520" s="10"/>
      <c r="W520" s="10"/>
      <c r="X520" s="10"/>
      <c r="Y520" s="10"/>
      <c r="Z520" s="10"/>
      <c r="AA520" s="10"/>
      <c r="AB520" s="10"/>
      <c r="AC520" s="10"/>
      <c r="AD520" s="10"/>
      <c r="AE520" s="10"/>
      <c r="AF520" s="10"/>
      <c r="AG520" s="10"/>
      <c r="AH520" s="10"/>
      <c r="AI520" s="136" t="str">
        <f>IF(COUNTA(C520:T520)=0,"←該当する箇所に〇印をつけてください。","")</f>
        <v>←該当する箇所に〇印をつけてください。</v>
      </c>
    </row>
    <row r="521" spans="1:50" ht="15" customHeight="1" x14ac:dyDescent="0.4">
      <c r="A521" s="10"/>
      <c r="B521" s="10"/>
      <c r="C521" s="74" t="s">
        <v>19</v>
      </c>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row>
    <row r="522" spans="1:50" ht="15" customHeight="1" x14ac:dyDescent="0.4">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row>
    <row r="523" spans="1:50" s="5" customFormat="1" ht="15" customHeight="1" x14ac:dyDescent="0.4">
      <c r="A523" s="10"/>
      <c r="B523" s="9" t="s">
        <v>1441</v>
      </c>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2"/>
      <c r="AC523" s="10"/>
      <c r="AD523" s="10"/>
      <c r="AE523" s="10"/>
      <c r="AF523" s="12"/>
      <c r="AG523" s="12"/>
      <c r="AH523" s="12"/>
      <c r="AI523" s="136"/>
      <c r="AJ523" s="1"/>
      <c r="AK523" s="1"/>
      <c r="AL523" s="1"/>
      <c r="AM523" s="1"/>
      <c r="AN523" s="1"/>
      <c r="AO523" s="1"/>
      <c r="AP523" s="1"/>
      <c r="AQ523" s="1"/>
      <c r="AR523" s="1"/>
      <c r="AX523" s="144"/>
    </row>
    <row r="524" spans="1:50" s="5" customFormat="1" ht="15" customHeight="1" x14ac:dyDescent="0.4">
      <c r="A524" s="10"/>
      <c r="B524" s="9"/>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2"/>
      <c r="AC524" s="10"/>
      <c r="AD524" s="10"/>
      <c r="AE524" s="10"/>
      <c r="AF524" s="12" t="s">
        <v>608</v>
      </c>
      <c r="AG524" s="12"/>
      <c r="AH524" s="12"/>
      <c r="AI524" s="136"/>
      <c r="AJ524" s="1"/>
      <c r="AK524" s="1"/>
      <c r="AL524" s="1"/>
      <c r="AM524" s="1"/>
      <c r="AN524" s="1"/>
      <c r="AO524" s="1"/>
      <c r="AP524" s="1"/>
      <c r="AQ524" s="1"/>
      <c r="AR524" s="1"/>
      <c r="AX524" s="144"/>
    </row>
    <row r="525" spans="1:50" s="5" customFormat="1" ht="15" customHeight="1" x14ac:dyDescent="0.4">
      <c r="A525" s="10"/>
      <c r="B525" s="10"/>
      <c r="C525" s="99"/>
      <c r="D525" s="115"/>
      <c r="E525" s="115"/>
      <c r="F525" s="115"/>
      <c r="G525" s="197" t="s">
        <v>114</v>
      </c>
      <c r="H525" s="198"/>
      <c r="I525" s="116" t="s">
        <v>115</v>
      </c>
      <c r="J525" s="117"/>
      <c r="K525" s="117"/>
      <c r="L525" s="117"/>
      <c r="M525" s="118" t="s">
        <v>282</v>
      </c>
      <c r="N525" s="119"/>
      <c r="O525" s="119"/>
      <c r="P525" s="119"/>
      <c r="Q525" s="118" t="s">
        <v>116</v>
      </c>
      <c r="R525" s="119"/>
      <c r="S525" s="119"/>
      <c r="T525" s="119"/>
      <c r="U525" s="118" t="s">
        <v>117</v>
      </c>
      <c r="V525" s="119"/>
      <c r="W525" s="119"/>
      <c r="X525" s="119"/>
      <c r="Y525" s="118" t="s">
        <v>6</v>
      </c>
      <c r="Z525" s="119"/>
      <c r="AA525" s="119"/>
      <c r="AB525" s="119"/>
      <c r="AC525" s="165" t="s">
        <v>118</v>
      </c>
      <c r="AD525" s="165"/>
      <c r="AE525" s="165" t="s">
        <v>119</v>
      </c>
      <c r="AF525" s="165"/>
      <c r="AG525" s="120"/>
      <c r="AH525" s="120"/>
      <c r="AI525" s="136"/>
      <c r="AJ525" s="1"/>
      <c r="AK525" s="1"/>
      <c r="AL525" s="1"/>
      <c r="AM525" s="1"/>
      <c r="AN525" s="1"/>
      <c r="AO525" s="1"/>
      <c r="AP525" s="1"/>
      <c r="AQ525" s="1"/>
    </row>
    <row r="526" spans="1:50" s="5" customFormat="1" ht="15" customHeight="1" x14ac:dyDescent="0.4">
      <c r="A526" s="10"/>
      <c r="B526" s="10"/>
      <c r="C526" s="121"/>
      <c r="D526" s="122"/>
      <c r="E526" s="122"/>
      <c r="F526" s="122"/>
      <c r="G526" s="170" t="s">
        <v>120</v>
      </c>
      <c r="H526" s="172"/>
      <c r="I526" s="199" t="s">
        <v>281</v>
      </c>
      <c r="J526" s="200"/>
      <c r="K526" s="200"/>
      <c r="L526" s="201"/>
      <c r="M526" s="199" t="s">
        <v>281</v>
      </c>
      <c r="N526" s="200"/>
      <c r="O526" s="200"/>
      <c r="P526" s="201"/>
      <c r="Q526" s="199" t="s">
        <v>281</v>
      </c>
      <c r="R526" s="200"/>
      <c r="S526" s="200"/>
      <c r="T526" s="201"/>
      <c r="U526" s="199" t="s">
        <v>281</v>
      </c>
      <c r="V526" s="200"/>
      <c r="W526" s="200"/>
      <c r="X526" s="201"/>
      <c r="Y526" s="199" t="s">
        <v>281</v>
      </c>
      <c r="Z526" s="200"/>
      <c r="AA526" s="200"/>
      <c r="AB526" s="201"/>
      <c r="AC526" s="199" t="s">
        <v>121</v>
      </c>
      <c r="AD526" s="201"/>
      <c r="AE526" s="199" t="s">
        <v>121</v>
      </c>
      <c r="AF526" s="201"/>
      <c r="AG526" s="123"/>
      <c r="AH526" s="123"/>
      <c r="AI526" s="136"/>
      <c r="AJ526" s="1"/>
      <c r="AK526" s="1"/>
      <c r="AL526" s="1"/>
      <c r="AM526" s="1"/>
      <c r="AN526" s="1"/>
      <c r="AO526" s="1"/>
      <c r="AP526" s="1"/>
      <c r="AQ526" s="1"/>
    </row>
    <row r="527" spans="1:50" s="5" customFormat="1" ht="15" customHeight="1" x14ac:dyDescent="0.4">
      <c r="A527" s="10"/>
      <c r="B527" s="10"/>
      <c r="C527" s="180" t="s">
        <v>122</v>
      </c>
      <c r="D527" s="181"/>
      <c r="E527" s="6" t="s">
        <v>14</v>
      </c>
      <c r="F527" s="7"/>
      <c r="G527" s="184"/>
      <c r="H527" s="185"/>
      <c r="I527" s="189"/>
      <c r="J527" s="190"/>
      <c r="K527" s="190"/>
      <c r="L527" s="26" t="s">
        <v>280</v>
      </c>
      <c r="M527" s="189"/>
      <c r="N527" s="190"/>
      <c r="O527" s="190"/>
      <c r="P527" s="26" t="s">
        <v>280</v>
      </c>
      <c r="Q527" s="189"/>
      <c r="R527" s="190"/>
      <c r="S527" s="190"/>
      <c r="T527" s="26" t="s">
        <v>280</v>
      </c>
      <c r="U527" s="189"/>
      <c r="V527" s="190"/>
      <c r="W527" s="190"/>
      <c r="X527" s="26" t="s">
        <v>280</v>
      </c>
      <c r="Y527" s="191">
        <f>SUM(I527:X527)</f>
        <v>0</v>
      </c>
      <c r="Z527" s="192"/>
      <c r="AA527" s="192"/>
      <c r="AB527" s="124" t="s">
        <v>280</v>
      </c>
      <c r="AC527" s="188"/>
      <c r="AD527" s="188"/>
      <c r="AE527" s="188"/>
      <c r="AF527" s="188"/>
      <c r="AG527" s="120"/>
      <c r="AH527" s="120"/>
      <c r="AI527" s="136" t="str">
        <f>IF(G527="","←本務教員人数（前年度）が未記入です。０人の場合は「０」と記入してください。",IF(AND(G527=0,Y527&gt;0),"←人数が0人で、給与が１（千円）以上になっています。",IF(G527=0,"",IF(AND(G527&gt;0,OR(I527="",M527="",Q527="",U527="")),"←給与で未記入の箇所があります。（０のところは「０」と記入してください。）",IF(AND(G527&gt;0,AC527=""),"←平均勤続年数が未記入です。",IF(AND(G527&gt;0,AE527=""),"←平均年齢が未記入です。",IF(AC527&gt;AE527,"←平均勤続年数が平均年齢を上回っています。",IF(Y527*1000/G527&lt;1000000,"←人件費支出(計)が1人当り100万円を下回っているため桁数を確認してください。",IF(Y527*1000/G527&gt;15000000,"←人件費支出(計)が1人当り1500万円を上回っているため桁数を確認してください。","")))))))))</f>
        <v>←本務教員人数（前年度）が未記入です。０人の場合は「０」と記入してください。</v>
      </c>
      <c r="AJ527" s="1"/>
      <c r="AK527" s="1"/>
      <c r="AL527" s="1"/>
      <c r="AM527" s="1"/>
      <c r="AN527" s="1"/>
      <c r="AO527" s="1"/>
      <c r="AP527" s="1"/>
      <c r="AQ527" s="1"/>
    </row>
    <row r="528" spans="1:50" s="5" customFormat="1" ht="15" customHeight="1" x14ac:dyDescent="0.4">
      <c r="A528" s="10"/>
      <c r="B528" s="10"/>
      <c r="C528" s="182"/>
      <c r="D528" s="183"/>
      <c r="E528" s="6" t="s">
        <v>18</v>
      </c>
      <c r="F528" s="7"/>
      <c r="G528" s="184"/>
      <c r="H528" s="185"/>
      <c r="I528" s="189"/>
      <c r="J528" s="190"/>
      <c r="K528" s="190"/>
      <c r="L528" s="26" t="s">
        <v>280</v>
      </c>
      <c r="M528" s="189"/>
      <c r="N528" s="190"/>
      <c r="O528" s="190"/>
      <c r="P528" s="26" t="s">
        <v>280</v>
      </c>
      <c r="Q528" s="189"/>
      <c r="R528" s="190"/>
      <c r="S528" s="190"/>
      <c r="T528" s="26" t="s">
        <v>280</v>
      </c>
      <c r="U528" s="189"/>
      <c r="V528" s="190"/>
      <c r="W528" s="190"/>
      <c r="X528" s="26" t="s">
        <v>280</v>
      </c>
      <c r="Y528" s="191">
        <f>SUM(I528:X528)</f>
        <v>0</v>
      </c>
      <c r="Z528" s="192"/>
      <c r="AA528" s="192"/>
      <c r="AB528" s="124" t="s">
        <v>280</v>
      </c>
      <c r="AC528" s="188"/>
      <c r="AD528" s="188"/>
      <c r="AE528" s="188"/>
      <c r="AF528" s="188"/>
      <c r="AG528" s="120"/>
      <c r="AH528" s="120"/>
      <c r="AI528" s="136" t="str">
        <f>IF(G528="","←本務職員人数（前年度）が未記入です。０人の場合は「０」と記入してください。",IF(AND(G528=0,Y528&gt;0),"←人数が0人で、給与が１（千円）以上になっています。",IF(G528=0,"",IF(AND(G528&gt;0,OR(I528="",M528="",Q528="",U528="")),"←給与で未記入の箇所があります。（０のところは「０」と記入してください。）",IF(AND(G528&gt;0,AC528=""),"←平均勤続年数が未記入です。",IF(AND(G528&gt;0,AE528=""),"←平均年齢が未記入です。",IF(AC528&gt;AE528,"←平均勤続年数が平均年齢を上回っています。",IF(Y528*1000/G528&lt;1000000,"←人件費支出(計)が1人当り100万円を下回っているため桁数を確認してください。",IF(Y528*1000/G528&gt;15000000,"←人件費支出(計)が1人当り1500万円を上回っているため桁数を確認してください。","")))))))))</f>
        <v>←本務職員人数（前年度）が未記入です。０人の場合は「０」と記入してください。</v>
      </c>
      <c r="AJ528" s="1"/>
      <c r="AK528" s="1"/>
      <c r="AL528" s="1"/>
      <c r="AM528" s="1"/>
      <c r="AN528" s="1"/>
      <c r="AO528" s="1"/>
      <c r="AP528" s="1"/>
      <c r="AQ528" s="1"/>
    </row>
    <row r="529" spans="1:44" s="5" customFormat="1" ht="15" customHeight="1" x14ac:dyDescent="0.4">
      <c r="A529" s="10"/>
      <c r="B529" s="10"/>
      <c r="C529" s="180" t="s">
        <v>16</v>
      </c>
      <c r="D529" s="181"/>
      <c r="E529" s="6" t="s">
        <v>14</v>
      </c>
      <c r="F529" s="7"/>
      <c r="G529" s="184"/>
      <c r="H529" s="185"/>
      <c r="I529" s="166" t="s">
        <v>1419</v>
      </c>
      <c r="J529" s="167"/>
      <c r="K529" s="167"/>
      <c r="L529" s="168"/>
      <c r="M529" s="166" t="s">
        <v>1419</v>
      </c>
      <c r="N529" s="167"/>
      <c r="O529" s="167"/>
      <c r="P529" s="168"/>
      <c r="Q529" s="166" t="s">
        <v>1419</v>
      </c>
      <c r="R529" s="167"/>
      <c r="S529" s="167"/>
      <c r="T529" s="168"/>
      <c r="U529" s="166" t="s">
        <v>1419</v>
      </c>
      <c r="V529" s="167"/>
      <c r="W529" s="167"/>
      <c r="X529" s="168"/>
      <c r="Y529" s="186"/>
      <c r="Z529" s="187"/>
      <c r="AA529" s="187"/>
      <c r="AB529" s="125" t="s">
        <v>280</v>
      </c>
      <c r="AC529" s="188"/>
      <c r="AD529" s="188"/>
      <c r="AE529" s="188"/>
      <c r="AF529" s="188"/>
      <c r="AG529" s="120"/>
      <c r="AH529" s="120"/>
      <c r="AI529" s="136" t="str">
        <f>IF(G529="","←兼務教員人数（前年度）が未記入です。０人の場合は「０」と記入してください。",IF(AND(G529=0,Y529&gt;0),"←人数が0人で、給与が１（千円）以上になっています。",IF(G529=0,"",IF(Y529="","←給与(計）が未記入です。",IF(AND(G529&gt;0,AC529=""),"←平均勤続年数が未記入です。",IF(AND(G529&gt;0,AE529=""),"←平均年齢が未記入です。",IF(AC529&gt;AE529,"←平均勤続年数が平均年齢を上回っています。",IF(Y529*1000/G529&lt;1000000,"←人件費支出(計)が1人当り100万円を下回っているため桁数を確認してください。",IF(Y529*1000/G529&gt;15000000,"←人件費支出(計)が1人当り1500万円を上回っているため桁数を確認してください。","")))))))))</f>
        <v>←兼務教員人数（前年度）が未記入です。０人の場合は「０」と記入してください。</v>
      </c>
    </row>
    <row r="530" spans="1:44" s="5" customFormat="1" ht="15" customHeight="1" x14ac:dyDescent="0.4">
      <c r="A530" s="10"/>
      <c r="B530" s="10"/>
      <c r="C530" s="182"/>
      <c r="D530" s="183"/>
      <c r="E530" s="6" t="s">
        <v>18</v>
      </c>
      <c r="F530" s="7"/>
      <c r="G530" s="184"/>
      <c r="H530" s="185"/>
      <c r="I530" s="166" t="s">
        <v>1419</v>
      </c>
      <c r="J530" s="167"/>
      <c r="K530" s="167"/>
      <c r="L530" s="168"/>
      <c r="M530" s="166" t="s">
        <v>1419</v>
      </c>
      <c r="N530" s="167"/>
      <c r="O530" s="167"/>
      <c r="P530" s="168"/>
      <c r="Q530" s="166" t="s">
        <v>1419</v>
      </c>
      <c r="R530" s="167"/>
      <c r="S530" s="167"/>
      <c r="T530" s="168"/>
      <c r="U530" s="166" t="s">
        <v>1419</v>
      </c>
      <c r="V530" s="167"/>
      <c r="W530" s="167"/>
      <c r="X530" s="168"/>
      <c r="Y530" s="186"/>
      <c r="Z530" s="187"/>
      <c r="AA530" s="187"/>
      <c r="AB530" s="125" t="s">
        <v>280</v>
      </c>
      <c r="AC530" s="188"/>
      <c r="AD530" s="188"/>
      <c r="AE530" s="188"/>
      <c r="AF530" s="188"/>
      <c r="AG530" s="120"/>
      <c r="AH530" s="120"/>
      <c r="AI530" s="136" t="str">
        <f>IF(G530="","←兼務職員人数（前年度）が未記入です。０人の場合は「０」と記入してください。",IF(AND(G530=0,Y530&gt;0),"←人数が0人で、給与が１（千円）以上になっています。",IF(G530=0,"",IF(Y530="","←給与(計）が未記入です。",IF(AND(G530&gt;0,AC530=""),"←平均勤続年数が未記入です。",IF(AND(G530&gt;0,AE530=""),"←平均年齢が未記入です。",IF(AC530&gt;AE530,"←平均勤続年数が平均年齢を上回っています。",IF(Y530*1000/G530&lt;1000000,"←人件費支出(計)が1人当り100万円を下回っているため桁数を確認してください。",IF(Y530*1000/G530&gt;15000000,"←人件費支出(計)が1人当り1500万円を上回っているため桁数を確認してください。","")))))))))</f>
        <v>←兼務職員人数（前年度）が未記入です。０人の場合は「０」と記入してください。</v>
      </c>
    </row>
    <row r="531" spans="1:44" s="5" customFormat="1" ht="15" customHeight="1" x14ac:dyDescent="0.4">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36"/>
    </row>
    <row r="532" spans="1:44" s="5" customFormat="1" ht="15" customHeight="1" x14ac:dyDescent="0.4">
      <c r="A532" s="10"/>
      <c r="B532" s="21" t="s">
        <v>1442</v>
      </c>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36"/>
    </row>
    <row r="533" spans="1:44" s="5" customFormat="1" ht="15" customHeight="1" x14ac:dyDescent="0.4">
      <c r="A533" s="10"/>
      <c r="B533" s="21"/>
      <c r="C533" s="10"/>
      <c r="D533" s="10"/>
      <c r="E533" s="10"/>
      <c r="F533" s="10"/>
      <c r="G533" s="10"/>
      <c r="H533" s="10"/>
      <c r="I533" s="10"/>
      <c r="J533" s="10"/>
      <c r="K533" s="10"/>
      <c r="L533" s="10"/>
      <c r="M533" s="10"/>
      <c r="N533" s="10"/>
      <c r="O533" s="10"/>
      <c r="P533" s="10"/>
      <c r="Q533" s="10"/>
      <c r="R533" s="12"/>
      <c r="S533" s="12" t="s">
        <v>608</v>
      </c>
      <c r="T533" s="10"/>
      <c r="U533" s="10"/>
      <c r="V533" s="10"/>
      <c r="W533" s="12"/>
      <c r="X533" s="10"/>
      <c r="Y533" s="10"/>
      <c r="Z533" s="10"/>
      <c r="AA533" s="10"/>
      <c r="AB533" s="10"/>
      <c r="AC533" s="10"/>
      <c r="AD533" s="10"/>
      <c r="AE533" s="10"/>
      <c r="AF533" s="10"/>
      <c r="AG533" s="10"/>
      <c r="AH533" s="10"/>
      <c r="AI533" s="136"/>
    </row>
    <row r="534" spans="1:44" s="5" customFormat="1" ht="15" customHeight="1" x14ac:dyDescent="0.4">
      <c r="A534" s="10"/>
      <c r="B534" s="10"/>
      <c r="C534" s="159"/>
      <c r="D534" s="160"/>
      <c r="E534" s="160"/>
      <c r="F534" s="160"/>
      <c r="G534" s="160"/>
      <c r="H534" s="160"/>
      <c r="I534" s="160"/>
      <c r="J534" s="160"/>
      <c r="K534" s="160"/>
      <c r="L534" s="161"/>
      <c r="M534" s="165" t="s">
        <v>126</v>
      </c>
      <c r="N534" s="165"/>
      <c r="O534" s="165"/>
      <c r="P534" s="166" t="s">
        <v>124</v>
      </c>
      <c r="Q534" s="167"/>
      <c r="R534" s="167"/>
      <c r="S534" s="168"/>
      <c r="T534" s="10"/>
      <c r="U534" s="10"/>
      <c r="V534" s="10"/>
      <c r="W534" s="10"/>
      <c r="X534" s="10"/>
      <c r="Y534" s="10"/>
      <c r="Z534" s="10"/>
      <c r="AA534" s="10"/>
      <c r="AB534" s="10"/>
      <c r="AC534" s="10"/>
      <c r="AD534" s="10"/>
      <c r="AE534" s="10"/>
      <c r="AF534" s="10"/>
      <c r="AG534" s="10"/>
      <c r="AH534" s="10"/>
      <c r="AI534" s="136"/>
    </row>
    <row r="535" spans="1:44" s="5" customFormat="1" ht="15" customHeight="1" x14ac:dyDescent="0.4">
      <c r="A535" s="10"/>
      <c r="B535" s="10"/>
      <c r="C535" s="162"/>
      <c r="D535" s="163"/>
      <c r="E535" s="163"/>
      <c r="F535" s="163"/>
      <c r="G535" s="163"/>
      <c r="H535" s="163"/>
      <c r="I535" s="163"/>
      <c r="J535" s="163"/>
      <c r="K535" s="163"/>
      <c r="L535" s="164"/>
      <c r="M535" s="169" t="s">
        <v>120</v>
      </c>
      <c r="N535" s="169"/>
      <c r="O535" s="169"/>
      <c r="P535" s="170" t="s">
        <v>269</v>
      </c>
      <c r="Q535" s="171"/>
      <c r="R535" s="171"/>
      <c r="S535" s="172"/>
      <c r="T535" s="10"/>
      <c r="U535" s="10"/>
      <c r="V535" s="10"/>
      <c r="W535" s="10"/>
      <c r="X535" s="10"/>
      <c r="Y535" s="10"/>
      <c r="Z535" s="10"/>
      <c r="AA535" s="10"/>
      <c r="AB535" s="10"/>
      <c r="AC535" s="10"/>
      <c r="AD535" s="10"/>
      <c r="AE535" s="10"/>
      <c r="AF535" s="10"/>
      <c r="AG535" s="10"/>
      <c r="AH535" s="10"/>
      <c r="AI535" s="136"/>
    </row>
    <row r="536" spans="1:44" s="5" customFormat="1" ht="15" customHeight="1" x14ac:dyDescent="0.4">
      <c r="A536" s="10"/>
      <c r="B536" s="10"/>
      <c r="C536" s="159" t="s">
        <v>123</v>
      </c>
      <c r="D536" s="160"/>
      <c r="E536" s="160"/>
      <c r="F536" s="160"/>
      <c r="G536" s="160"/>
      <c r="H536" s="160"/>
      <c r="I536" s="161"/>
      <c r="J536" s="173" t="s">
        <v>14</v>
      </c>
      <c r="K536" s="174"/>
      <c r="L536" s="175"/>
      <c r="M536" s="176"/>
      <c r="N536" s="176"/>
      <c r="O536" s="176"/>
      <c r="P536" s="177"/>
      <c r="Q536" s="177"/>
      <c r="R536" s="178"/>
      <c r="S536" s="126" t="s">
        <v>280</v>
      </c>
      <c r="T536" s="15"/>
      <c r="U536" s="15"/>
      <c r="V536" s="15"/>
      <c r="W536" s="15"/>
      <c r="X536" s="15"/>
      <c r="Y536" s="15"/>
      <c r="Z536" s="11"/>
      <c r="AA536" s="11"/>
      <c r="AB536" s="11"/>
      <c r="AC536" s="11"/>
      <c r="AD536" s="11"/>
      <c r="AE536" s="10"/>
      <c r="AF536" s="10"/>
      <c r="AG536" s="10"/>
      <c r="AH536" s="10"/>
      <c r="AI536" s="136" t="str">
        <f>IF(M536=0,"←委嘱人数が未記入です。ない場合は未記入で構いません。","←委嘱料計は、教職員一人当たりの金額ではなく総額を記入してください。")</f>
        <v>←委嘱人数が未記入です。ない場合は未記入で構いません。</v>
      </c>
    </row>
    <row r="537" spans="1:44" s="5" customFormat="1" ht="15" customHeight="1" x14ac:dyDescent="0.4">
      <c r="A537" s="10"/>
      <c r="B537" s="10"/>
      <c r="C537" s="162"/>
      <c r="D537" s="163"/>
      <c r="E537" s="163"/>
      <c r="F537" s="163"/>
      <c r="G537" s="163"/>
      <c r="H537" s="163"/>
      <c r="I537" s="164"/>
      <c r="J537" s="173" t="s">
        <v>18</v>
      </c>
      <c r="K537" s="174"/>
      <c r="L537" s="175"/>
      <c r="M537" s="176"/>
      <c r="N537" s="176"/>
      <c r="O537" s="176"/>
      <c r="P537" s="177"/>
      <c r="Q537" s="177"/>
      <c r="R537" s="178"/>
      <c r="S537" s="127" t="s">
        <v>280</v>
      </c>
      <c r="T537" s="15"/>
      <c r="U537" s="15"/>
      <c r="V537" s="15"/>
      <c r="W537" s="11"/>
      <c r="X537" s="11"/>
      <c r="Y537" s="11"/>
      <c r="Z537" s="11"/>
      <c r="AA537" s="11"/>
      <c r="AB537" s="11"/>
      <c r="AC537" s="11"/>
      <c r="AD537" s="11"/>
      <c r="AE537" s="10"/>
      <c r="AF537" s="10"/>
      <c r="AG537" s="10"/>
      <c r="AH537" s="10"/>
      <c r="AI537" s="136" t="str">
        <f>IF(M537=0,"←委嘱人数が未記入です。ない場合は未記入で構いません。","←委嘱料計は、教職員一人当たりの金額ではなく総額を記入してください。")</f>
        <v>←委嘱人数が未記入です。ない場合は未記入で構いません。</v>
      </c>
    </row>
    <row r="538" spans="1:44" s="5" customFormat="1" ht="15" customHeight="1" x14ac:dyDescent="0.4">
      <c r="A538" s="10"/>
      <c r="B538" s="10"/>
      <c r="C538" s="179" t="s">
        <v>125</v>
      </c>
      <c r="D538" s="179"/>
      <c r="E538" s="179"/>
      <c r="F538" s="179"/>
      <c r="G538" s="179"/>
      <c r="H538" s="179"/>
      <c r="I538" s="179"/>
      <c r="J538" s="173" t="s">
        <v>14</v>
      </c>
      <c r="K538" s="174"/>
      <c r="L538" s="175"/>
      <c r="M538" s="176"/>
      <c r="N538" s="176"/>
      <c r="O538" s="176"/>
      <c r="P538" s="177"/>
      <c r="Q538" s="177"/>
      <c r="R538" s="178"/>
      <c r="S538" s="127" t="s">
        <v>280</v>
      </c>
      <c r="T538" s="128"/>
      <c r="U538" s="128"/>
      <c r="V538" s="128"/>
      <c r="W538" s="120"/>
      <c r="X538" s="120"/>
      <c r="Y538" s="120"/>
      <c r="Z538" s="120"/>
      <c r="AA538" s="120"/>
      <c r="AB538" s="120"/>
      <c r="AC538" s="120"/>
      <c r="AD538" s="120"/>
      <c r="AE538" s="10"/>
      <c r="AF538" s="10"/>
      <c r="AG538" s="10"/>
      <c r="AH538" s="10"/>
      <c r="AI538" s="136" t="str">
        <f>IF(M538=0,"←委嘱人数が未記入です。ない場合は未記入で構いません。","←委嘱料計は、教職員一人当たりの金額ではなく総額を記入してください。")</f>
        <v>←委嘱人数が未記入です。ない場合は未記入で構いません。</v>
      </c>
    </row>
    <row r="539" spans="1:44" ht="15" customHeight="1" x14ac:dyDescent="0.4">
      <c r="A539" s="10"/>
      <c r="B539" s="9"/>
      <c r="C539" s="179"/>
      <c r="D539" s="179"/>
      <c r="E539" s="179"/>
      <c r="F539" s="179"/>
      <c r="G539" s="179"/>
      <c r="H539" s="179"/>
      <c r="I539" s="179"/>
      <c r="J539" s="173" t="s">
        <v>18</v>
      </c>
      <c r="K539" s="174"/>
      <c r="L539" s="175"/>
      <c r="M539" s="176"/>
      <c r="N539" s="176"/>
      <c r="O539" s="176"/>
      <c r="P539" s="177"/>
      <c r="Q539" s="177"/>
      <c r="R539" s="178"/>
      <c r="S539" s="26" t="s">
        <v>280</v>
      </c>
      <c r="T539" s="10"/>
      <c r="U539" s="10"/>
      <c r="V539" s="10"/>
      <c r="W539" s="10"/>
      <c r="X539" s="10"/>
      <c r="Y539" s="10"/>
      <c r="Z539" s="10"/>
      <c r="AA539" s="10"/>
      <c r="AB539" s="10"/>
      <c r="AC539" s="10"/>
      <c r="AD539" s="12"/>
      <c r="AE539" s="10"/>
      <c r="AF539" s="10"/>
      <c r="AG539" s="10"/>
      <c r="AH539" s="10"/>
      <c r="AI539" s="136" t="str">
        <f>IF(M539=0,"←委嘱人数が未記入です。ない場合は未記入で構いません。","←委嘱料計は、教職員一人当たりの金額ではなく総額を記入してください。")</f>
        <v>←委嘱人数が未記入です。ない場合は未記入で構いません。</v>
      </c>
      <c r="AJ539" s="5"/>
      <c r="AK539" s="5"/>
      <c r="AL539" s="5"/>
      <c r="AM539" s="5"/>
      <c r="AN539" s="5"/>
      <c r="AO539" s="5"/>
      <c r="AP539" s="5"/>
      <c r="AQ539" s="5"/>
      <c r="AR539" s="5"/>
    </row>
    <row r="540" spans="1:44" ht="15" customHeight="1" x14ac:dyDescent="0.4">
      <c r="A540" s="10"/>
      <c r="B540" s="10"/>
      <c r="C540" s="19"/>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38"/>
      <c r="AJ540" s="5"/>
      <c r="AK540" s="5"/>
      <c r="AL540" s="5"/>
      <c r="AM540" s="5"/>
      <c r="AN540" s="5"/>
      <c r="AO540" s="5"/>
      <c r="AP540" s="5"/>
      <c r="AQ540" s="5"/>
      <c r="AR540" s="5"/>
    </row>
    <row r="541" spans="1:44" ht="15" customHeight="1" x14ac:dyDescent="0.4">
      <c r="A541" s="10"/>
      <c r="B541" s="23"/>
      <c r="C541" s="10"/>
      <c r="D541" s="10"/>
      <c r="E541" s="10"/>
      <c r="F541" s="10"/>
      <c r="G541" s="10"/>
      <c r="H541" s="11"/>
      <c r="I541" s="11"/>
      <c r="J541" s="11"/>
      <c r="K541" s="11"/>
      <c r="L541" s="11"/>
      <c r="M541" s="11"/>
      <c r="N541" s="11"/>
      <c r="O541" s="11"/>
      <c r="P541" s="11"/>
      <c r="Q541" s="11"/>
      <c r="R541" s="10"/>
      <c r="S541" s="11"/>
      <c r="T541" s="11"/>
      <c r="U541" s="11"/>
      <c r="V541" s="11"/>
      <c r="W541" s="11"/>
      <c r="X541" s="11"/>
      <c r="Y541" s="11"/>
      <c r="Z541" s="11"/>
      <c r="AA541" s="11"/>
      <c r="AB541" s="11"/>
      <c r="AC541" s="11"/>
      <c r="AD541" s="11"/>
      <c r="AE541" s="11"/>
      <c r="AF541" s="10"/>
      <c r="AG541" s="10"/>
      <c r="AH541" s="10"/>
      <c r="AJ541" s="5"/>
      <c r="AK541" s="5"/>
      <c r="AL541" s="5"/>
      <c r="AM541" s="5"/>
      <c r="AN541" s="5"/>
      <c r="AO541" s="5"/>
      <c r="AP541" s="5"/>
      <c r="AQ541" s="5"/>
    </row>
    <row r="542" spans="1:44" ht="15" customHeight="1" x14ac:dyDescent="0.4">
      <c r="A542" s="10"/>
      <c r="B542" s="23"/>
      <c r="C542" s="23" t="s">
        <v>97</v>
      </c>
      <c r="D542" s="10"/>
      <c r="E542" s="10"/>
      <c r="F542" s="10"/>
      <c r="G542" s="10"/>
      <c r="H542" s="11"/>
      <c r="I542" s="11"/>
      <c r="J542" s="11"/>
      <c r="K542" s="11"/>
      <c r="L542" s="11"/>
      <c r="M542" s="11"/>
      <c r="N542" s="11"/>
      <c r="O542" s="11"/>
      <c r="P542" s="11"/>
      <c r="Q542" s="11"/>
      <c r="R542" s="10"/>
      <c r="S542" s="11"/>
      <c r="T542" s="11"/>
      <c r="U542" s="11"/>
      <c r="V542" s="11"/>
      <c r="W542" s="11"/>
      <c r="X542" s="11"/>
      <c r="Y542" s="11"/>
      <c r="Z542" s="11"/>
      <c r="AA542" s="11"/>
      <c r="AB542" s="11"/>
      <c r="AC542" s="11"/>
      <c r="AD542" s="11"/>
      <c r="AE542" s="11"/>
      <c r="AF542" s="10"/>
      <c r="AG542" s="10"/>
      <c r="AH542" s="10"/>
      <c r="AJ542" s="5"/>
      <c r="AK542" s="5"/>
      <c r="AL542" s="5"/>
      <c r="AM542" s="5"/>
      <c r="AN542" s="5"/>
      <c r="AO542" s="5"/>
      <c r="AP542" s="5"/>
      <c r="AQ542" s="5"/>
    </row>
    <row r="543" spans="1:44" ht="15" customHeight="1" x14ac:dyDescent="0.4">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J543" s="5"/>
      <c r="AK543" s="5"/>
      <c r="AL543" s="5"/>
      <c r="AM543" s="5"/>
      <c r="AN543" s="5"/>
      <c r="AO543" s="5"/>
      <c r="AP543" s="5"/>
      <c r="AQ543" s="5"/>
    </row>
    <row r="544" spans="1:44" ht="15" customHeight="1" x14ac:dyDescent="0.4">
      <c r="D544" s="1"/>
      <c r="E544" s="1"/>
      <c r="F544" s="1"/>
      <c r="G544" s="1"/>
      <c r="H544" s="1"/>
      <c r="I544" s="1"/>
      <c r="J544" s="1"/>
      <c r="K544" s="1"/>
      <c r="L544" s="1"/>
      <c r="M544" s="1"/>
      <c r="N544" s="1"/>
      <c r="AJ544" s="5"/>
      <c r="AK544" s="5"/>
      <c r="AL544" s="5"/>
      <c r="AM544" s="5"/>
      <c r="AN544" s="5"/>
      <c r="AO544" s="5"/>
      <c r="AP544" s="5"/>
      <c r="AQ544" s="5"/>
    </row>
    <row r="545" spans="4:14" x14ac:dyDescent="0.4">
      <c r="D545" s="1"/>
      <c r="E545" s="1"/>
      <c r="F545" s="1"/>
      <c r="G545" s="1"/>
      <c r="H545" s="1"/>
      <c r="I545" s="1"/>
      <c r="J545" s="1"/>
      <c r="K545" s="1"/>
      <c r="L545" s="1"/>
      <c r="M545" s="1"/>
      <c r="N545" s="1"/>
    </row>
  </sheetData>
  <sheetProtection sheet="1" selectLockedCells="1"/>
  <mergeCells count="1472">
    <mergeCell ref="C308:AD308"/>
    <mergeCell ref="Q372:S372"/>
    <mergeCell ref="T372:W372"/>
    <mergeCell ref="Q373:S373"/>
    <mergeCell ref="T373:W373"/>
    <mergeCell ref="Q374:S374"/>
    <mergeCell ref="T374:W374"/>
    <mergeCell ref="Q369:S369"/>
    <mergeCell ref="T369:W369"/>
    <mergeCell ref="Q370:S370"/>
    <mergeCell ref="Z422:AF422"/>
    <mergeCell ref="Z423:AF423"/>
    <mergeCell ref="Z424:AF424"/>
    <mergeCell ref="C401:Y401"/>
    <mergeCell ref="C414:Y414"/>
    <mergeCell ref="D402:Y402"/>
    <mergeCell ref="D403:Y403"/>
    <mergeCell ref="D404:Y404"/>
    <mergeCell ref="D405:Y405"/>
    <mergeCell ref="D406:Y406"/>
    <mergeCell ref="D407:Y407"/>
    <mergeCell ref="D408:Y408"/>
    <mergeCell ref="D409:Y409"/>
    <mergeCell ref="D410:Y410"/>
    <mergeCell ref="D411:Y411"/>
    <mergeCell ref="D415:Y415"/>
    <mergeCell ref="D416:Y416"/>
    <mergeCell ref="D417:Y417"/>
    <mergeCell ref="D418:Y418"/>
    <mergeCell ref="D419:Y419"/>
    <mergeCell ref="D420:Y420"/>
    <mergeCell ref="D421:Y421"/>
    <mergeCell ref="D422:Y422"/>
    <mergeCell ref="D423:Y423"/>
    <mergeCell ref="D424:Y424"/>
    <mergeCell ref="Z411:AF411"/>
    <mergeCell ref="Z414:AF414"/>
    <mergeCell ref="Z415:AF415"/>
    <mergeCell ref="Z416:AF416"/>
    <mergeCell ref="Z417:AF417"/>
    <mergeCell ref="Z418:AF418"/>
    <mergeCell ref="Z419:AF419"/>
    <mergeCell ref="Z420:AF420"/>
    <mergeCell ref="Z421:AF421"/>
    <mergeCell ref="Z402:AF402"/>
    <mergeCell ref="Z403:AF403"/>
    <mergeCell ref="Z404:AF404"/>
    <mergeCell ref="Z405:AF405"/>
    <mergeCell ref="Z406:AF406"/>
    <mergeCell ref="Z407:AF407"/>
    <mergeCell ref="Z408:AF408"/>
    <mergeCell ref="Z409:AF409"/>
    <mergeCell ref="Z410:AF410"/>
    <mergeCell ref="Z401:AF401"/>
    <mergeCell ref="Q375:S375"/>
    <mergeCell ref="T375:W375"/>
    <mergeCell ref="Q378:S378"/>
    <mergeCell ref="T378:W378"/>
    <mergeCell ref="Q379:S379"/>
    <mergeCell ref="T379:W379"/>
    <mergeCell ref="Q380:S380"/>
    <mergeCell ref="T380:W380"/>
    <mergeCell ref="D378:P378"/>
    <mergeCell ref="D379:P379"/>
    <mergeCell ref="D380:P380"/>
    <mergeCell ref="T385:W385"/>
    <mergeCell ref="D396:P396"/>
    <mergeCell ref="D397:P397"/>
    <mergeCell ref="Q381:S381"/>
    <mergeCell ref="T381:W381"/>
    <mergeCell ref="Q382:S382"/>
    <mergeCell ref="T382:W382"/>
    <mergeCell ref="Q383:S383"/>
    <mergeCell ref="T383:W383"/>
    <mergeCell ref="Q384:S384"/>
    <mergeCell ref="T384:W384"/>
    <mergeCell ref="Q385:S385"/>
    <mergeCell ref="Q376:S376"/>
    <mergeCell ref="T376:W376"/>
    <mergeCell ref="Q377:S377"/>
    <mergeCell ref="T377:W377"/>
    <mergeCell ref="D383:P383"/>
    <mergeCell ref="D384:P384"/>
    <mergeCell ref="D385:P385"/>
    <mergeCell ref="T389:W389"/>
    <mergeCell ref="T365:W365"/>
    <mergeCell ref="Q367:S367"/>
    <mergeCell ref="T367:W367"/>
    <mergeCell ref="Q368:S368"/>
    <mergeCell ref="T368:W368"/>
    <mergeCell ref="Q348:S348"/>
    <mergeCell ref="T348:W348"/>
    <mergeCell ref="Q349:S349"/>
    <mergeCell ref="T349:W349"/>
    <mergeCell ref="Q350:S350"/>
    <mergeCell ref="T350:W350"/>
    <mergeCell ref="D348:P348"/>
    <mergeCell ref="D349:P349"/>
    <mergeCell ref="D350:P350"/>
    <mergeCell ref="D351:P351"/>
    <mergeCell ref="D352:P352"/>
    <mergeCell ref="D353:P353"/>
    <mergeCell ref="D354:P354"/>
    <mergeCell ref="Q351:S351"/>
    <mergeCell ref="T351:W351"/>
    <mergeCell ref="Q352:S352"/>
    <mergeCell ref="T352:W352"/>
    <mergeCell ref="Q353:S353"/>
    <mergeCell ref="T353:W353"/>
    <mergeCell ref="Q354:S354"/>
    <mergeCell ref="T354:W354"/>
    <mergeCell ref="Q355:S355"/>
    <mergeCell ref="Q346:S346"/>
    <mergeCell ref="T346:W346"/>
    <mergeCell ref="Q347:S347"/>
    <mergeCell ref="T347:W347"/>
    <mergeCell ref="Q342:S342"/>
    <mergeCell ref="T342:W342"/>
    <mergeCell ref="Q343:S343"/>
    <mergeCell ref="T343:W343"/>
    <mergeCell ref="Q344:S344"/>
    <mergeCell ref="T344:W344"/>
    <mergeCell ref="D342:P342"/>
    <mergeCell ref="D343:P343"/>
    <mergeCell ref="D344:P344"/>
    <mergeCell ref="D345:P345"/>
    <mergeCell ref="D346:P346"/>
    <mergeCell ref="D347:P347"/>
    <mergeCell ref="T370:W370"/>
    <mergeCell ref="T355:W355"/>
    <mergeCell ref="Q356:S356"/>
    <mergeCell ref="T356:W356"/>
    <mergeCell ref="D355:P355"/>
    <mergeCell ref="D356:P356"/>
    <mergeCell ref="Q357:S357"/>
    <mergeCell ref="T357:W357"/>
    <mergeCell ref="Q358:S358"/>
    <mergeCell ref="T358:W358"/>
    <mergeCell ref="Q359:S359"/>
    <mergeCell ref="T359:W359"/>
    <mergeCell ref="Q360:S360"/>
    <mergeCell ref="T360:W360"/>
    <mergeCell ref="D357:P357"/>
    <mergeCell ref="D358:P358"/>
    <mergeCell ref="Q339:S339"/>
    <mergeCell ref="T339:W339"/>
    <mergeCell ref="Q340:S340"/>
    <mergeCell ref="T340:W340"/>
    <mergeCell ref="Q341:S341"/>
    <mergeCell ref="T341:W341"/>
    <mergeCell ref="Q336:S336"/>
    <mergeCell ref="T336:W336"/>
    <mergeCell ref="Q337:S337"/>
    <mergeCell ref="T337:W337"/>
    <mergeCell ref="Q338:S338"/>
    <mergeCell ref="T338:W338"/>
    <mergeCell ref="D339:P339"/>
    <mergeCell ref="D340:P340"/>
    <mergeCell ref="D341:P341"/>
    <mergeCell ref="Q345:S345"/>
    <mergeCell ref="T345:W345"/>
    <mergeCell ref="T330:W330"/>
    <mergeCell ref="Q331:S331"/>
    <mergeCell ref="T331:W331"/>
    <mergeCell ref="Q332:S332"/>
    <mergeCell ref="T332:W332"/>
    <mergeCell ref="Q333:S333"/>
    <mergeCell ref="T333:W333"/>
    <mergeCell ref="Q335:S335"/>
    <mergeCell ref="T335:W335"/>
    <mergeCell ref="C316:N316"/>
    <mergeCell ref="O311:R311"/>
    <mergeCell ref="O316:R316"/>
    <mergeCell ref="T316:AD317"/>
    <mergeCell ref="O317:R317"/>
    <mergeCell ref="O318:R318"/>
    <mergeCell ref="O319:R319"/>
    <mergeCell ref="O320:R320"/>
    <mergeCell ref="O321:R321"/>
    <mergeCell ref="D101:J101"/>
    <mergeCell ref="L101:V101"/>
    <mergeCell ref="W101:AE101"/>
    <mergeCell ref="D120:J120"/>
    <mergeCell ref="D113:G113"/>
    <mergeCell ref="H113:J113"/>
    <mergeCell ref="N113:Q113"/>
    <mergeCell ref="R113:T113"/>
    <mergeCell ref="X113:AA113"/>
    <mergeCell ref="AB113:AD113"/>
    <mergeCell ref="N116:T116"/>
    <mergeCell ref="N117:T117"/>
    <mergeCell ref="D111:G111"/>
    <mergeCell ref="H111:J111"/>
    <mergeCell ref="N111:Q111"/>
    <mergeCell ref="R111:T111"/>
    <mergeCell ref="D112:G112"/>
    <mergeCell ref="H112:J112"/>
    <mergeCell ref="AB110:AD110"/>
    <mergeCell ref="X110:AA110"/>
    <mergeCell ref="AB109:AD109"/>
    <mergeCell ref="X109:AA109"/>
    <mergeCell ref="AB112:AD112"/>
    <mergeCell ref="X112:AA112"/>
    <mergeCell ref="AB111:AD111"/>
    <mergeCell ref="X111:AA111"/>
    <mergeCell ref="D116:J116"/>
    <mergeCell ref="D117:J117"/>
    <mergeCell ref="D119:J119"/>
    <mergeCell ref="N119:T119"/>
    <mergeCell ref="N120:T120"/>
    <mergeCell ref="X116:AD116"/>
    <mergeCell ref="X117:AD117"/>
    <mergeCell ref="X119:AD119"/>
    <mergeCell ref="X120:AD120"/>
    <mergeCell ref="N112:Q112"/>
    <mergeCell ref="R112:T112"/>
    <mergeCell ref="D109:G109"/>
    <mergeCell ref="H109:J109"/>
    <mergeCell ref="N109:Q109"/>
    <mergeCell ref="R109:T109"/>
    <mergeCell ref="D110:G110"/>
    <mergeCell ref="H110:J110"/>
    <mergeCell ref="N110:Q110"/>
    <mergeCell ref="R110:T110"/>
    <mergeCell ref="C154:I154"/>
    <mergeCell ref="J154:N154"/>
    <mergeCell ref="O154:S154"/>
    <mergeCell ref="T154:X154"/>
    <mergeCell ref="Y154:AC154"/>
    <mergeCell ref="O153:S153"/>
    <mergeCell ref="T153:X153"/>
    <mergeCell ref="Y153:AC153"/>
    <mergeCell ref="C146:I147"/>
    <mergeCell ref="J146:S146"/>
    <mergeCell ref="T146:X146"/>
    <mergeCell ref="Y146:AC146"/>
    <mergeCell ref="J147:N147"/>
    <mergeCell ref="O147:S147"/>
    <mergeCell ref="T147:X147"/>
    <mergeCell ref="Y147:AC147"/>
    <mergeCell ref="C148:I148"/>
    <mergeCell ref="J148:N148"/>
    <mergeCell ref="O148:S148"/>
    <mergeCell ref="C155:I155"/>
    <mergeCell ref="J155:N155"/>
    <mergeCell ref="O155:S155"/>
    <mergeCell ref="T155:X155"/>
    <mergeCell ref="Y155:AC155"/>
    <mergeCell ref="C156:I156"/>
    <mergeCell ref="J156:N156"/>
    <mergeCell ref="O156:S156"/>
    <mergeCell ref="T156:X156"/>
    <mergeCell ref="Y156:AC156"/>
    <mergeCell ref="C157:I157"/>
    <mergeCell ref="J157:N157"/>
    <mergeCell ref="O157:S157"/>
    <mergeCell ref="T157:X157"/>
    <mergeCell ref="Y157:AC157"/>
    <mergeCell ref="C150:I150"/>
    <mergeCell ref="J150:N150"/>
    <mergeCell ref="O150:S150"/>
    <mergeCell ref="T150:X150"/>
    <mergeCell ref="Y150:AC150"/>
    <mergeCell ref="C151:I151"/>
    <mergeCell ref="J151:N151"/>
    <mergeCell ref="O151:S151"/>
    <mergeCell ref="T151:X151"/>
    <mergeCell ref="Y151:AC151"/>
    <mergeCell ref="C152:I152"/>
    <mergeCell ref="J152:N152"/>
    <mergeCell ref="O152:S152"/>
    <mergeCell ref="T152:X152"/>
    <mergeCell ref="Y152:AC152"/>
    <mergeCell ref="C153:I153"/>
    <mergeCell ref="J153:N153"/>
    <mergeCell ref="T148:X148"/>
    <mergeCell ref="Y148:AC148"/>
    <mergeCell ref="C149:I149"/>
    <mergeCell ref="J149:N149"/>
    <mergeCell ref="O149:S149"/>
    <mergeCell ref="T149:X149"/>
    <mergeCell ref="Y149:AC149"/>
    <mergeCell ref="C140:I140"/>
    <mergeCell ref="J140:N140"/>
    <mergeCell ref="O140:S140"/>
    <mergeCell ref="T140:X140"/>
    <mergeCell ref="Y140:AC140"/>
    <mergeCell ref="C141:I141"/>
    <mergeCell ref="J141:N141"/>
    <mergeCell ref="O141:S141"/>
    <mergeCell ref="T141:X141"/>
    <mergeCell ref="Y141:AC141"/>
    <mergeCell ref="C142:I142"/>
    <mergeCell ref="J142:N142"/>
    <mergeCell ref="O142:S142"/>
    <mergeCell ref="T142:X142"/>
    <mergeCell ref="Y142:AC142"/>
    <mergeCell ref="C143:I143"/>
    <mergeCell ref="J143:N143"/>
    <mergeCell ref="O143:S143"/>
    <mergeCell ref="T143:X143"/>
    <mergeCell ref="Y143:AC143"/>
    <mergeCell ref="C136:I136"/>
    <mergeCell ref="J136:N136"/>
    <mergeCell ref="O136:S136"/>
    <mergeCell ref="T136:X136"/>
    <mergeCell ref="Y136:AC136"/>
    <mergeCell ref="C137:I137"/>
    <mergeCell ref="J137:N137"/>
    <mergeCell ref="O137:S137"/>
    <mergeCell ref="T137:X137"/>
    <mergeCell ref="Y137:AC137"/>
    <mergeCell ref="C138:I138"/>
    <mergeCell ref="J138:N138"/>
    <mergeCell ref="O138:S138"/>
    <mergeCell ref="T138:X138"/>
    <mergeCell ref="Y138:AC138"/>
    <mergeCell ref="C139:I139"/>
    <mergeCell ref="J139:N139"/>
    <mergeCell ref="O139:S139"/>
    <mergeCell ref="T139:X139"/>
    <mergeCell ref="Y139:AC139"/>
    <mergeCell ref="C132:I132"/>
    <mergeCell ref="J132:N132"/>
    <mergeCell ref="O132:S132"/>
    <mergeCell ref="T132:X132"/>
    <mergeCell ref="Y132:AC132"/>
    <mergeCell ref="C133:I133"/>
    <mergeCell ref="J133:N133"/>
    <mergeCell ref="O133:S133"/>
    <mergeCell ref="T133:X133"/>
    <mergeCell ref="Y133:AC133"/>
    <mergeCell ref="C134:I134"/>
    <mergeCell ref="J134:N134"/>
    <mergeCell ref="O134:S134"/>
    <mergeCell ref="T134:X134"/>
    <mergeCell ref="Y134:AC134"/>
    <mergeCell ref="C135:I135"/>
    <mergeCell ref="J135:N135"/>
    <mergeCell ref="O135:S135"/>
    <mergeCell ref="T135:X135"/>
    <mergeCell ref="Y135:AC135"/>
    <mergeCell ref="A122:AF122"/>
    <mergeCell ref="C130:I131"/>
    <mergeCell ref="J130:S130"/>
    <mergeCell ref="T130:X130"/>
    <mergeCell ref="Y130:AC130"/>
    <mergeCell ref="J131:N131"/>
    <mergeCell ref="O131:S131"/>
    <mergeCell ref="T131:X131"/>
    <mergeCell ref="Y131:AC131"/>
    <mergeCell ref="C86:H86"/>
    <mergeCell ref="I86:M86"/>
    <mergeCell ref="N86:R86"/>
    <mergeCell ref="S86:W86"/>
    <mergeCell ref="X86:AC86"/>
    <mergeCell ref="D103:G104"/>
    <mergeCell ref="H103:J104"/>
    <mergeCell ref="N103:Q104"/>
    <mergeCell ref="R103:T104"/>
    <mergeCell ref="X103:AA104"/>
    <mergeCell ref="AB103:AD104"/>
    <mergeCell ref="D107:G107"/>
    <mergeCell ref="H107:J107"/>
    <mergeCell ref="N107:Q107"/>
    <mergeCell ref="R107:T107"/>
    <mergeCell ref="D108:G108"/>
    <mergeCell ref="H108:J108"/>
    <mergeCell ref="N108:Q108"/>
    <mergeCell ref="R108:T108"/>
    <mergeCell ref="D105:G105"/>
    <mergeCell ref="H105:J105"/>
    <mergeCell ref="N105:Q105"/>
    <mergeCell ref="R105:T105"/>
    <mergeCell ref="D106:G106"/>
    <mergeCell ref="H106:J106"/>
    <mergeCell ref="N106:Q106"/>
    <mergeCell ref="R106:T106"/>
    <mergeCell ref="AB106:AD106"/>
    <mergeCell ref="X106:AA106"/>
    <mergeCell ref="AB105:AD105"/>
    <mergeCell ref="X105:AA105"/>
    <mergeCell ref="AB108:AD108"/>
    <mergeCell ref="C81:H82"/>
    <mergeCell ref="I81:M82"/>
    <mergeCell ref="N81:R82"/>
    <mergeCell ref="S81:W82"/>
    <mergeCell ref="X81:AC82"/>
    <mergeCell ref="C83:H83"/>
    <mergeCell ref="I83:M83"/>
    <mergeCell ref="N83:R83"/>
    <mergeCell ref="S83:W83"/>
    <mergeCell ref="X83:AC83"/>
    <mergeCell ref="C84:H84"/>
    <mergeCell ref="I84:M84"/>
    <mergeCell ref="N84:R84"/>
    <mergeCell ref="S84:W84"/>
    <mergeCell ref="X84:AC84"/>
    <mergeCell ref="C85:H85"/>
    <mergeCell ref="I85:M85"/>
    <mergeCell ref="N85:R85"/>
    <mergeCell ref="S85:W85"/>
    <mergeCell ref="X85:AC85"/>
    <mergeCell ref="X108:AA108"/>
    <mergeCell ref="AB107:AD107"/>
    <mergeCell ref="X107:AA107"/>
    <mergeCell ref="C69:Z69"/>
    <mergeCell ref="AA69:AC69"/>
    <mergeCell ref="D70:Z70"/>
    <mergeCell ref="AA70:AC70"/>
    <mergeCell ref="D71:Z71"/>
    <mergeCell ref="AA71:AC71"/>
    <mergeCell ref="S5:AF6"/>
    <mergeCell ref="S7:AF8"/>
    <mergeCell ref="O5:R6"/>
    <mergeCell ref="O7:R8"/>
    <mergeCell ref="O35:AF35"/>
    <mergeCell ref="I24:L24"/>
    <mergeCell ref="M24:P24"/>
    <mergeCell ref="Q24:T24"/>
    <mergeCell ref="U24:X24"/>
    <mergeCell ref="U25:X25"/>
    <mergeCell ref="Q16:R17"/>
    <mergeCell ref="S16:T17"/>
    <mergeCell ref="M25:P25"/>
    <mergeCell ref="Q25:T25"/>
    <mergeCell ref="AA19:AC19"/>
    <mergeCell ref="Y18:Z18"/>
    <mergeCell ref="A67:AH67"/>
    <mergeCell ref="K32:M32"/>
    <mergeCell ref="K33:M33"/>
    <mergeCell ref="O29:P31"/>
    <mergeCell ref="C23:D23"/>
    <mergeCell ref="S19:T19"/>
    <mergeCell ref="M23:P23"/>
    <mergeCell ref="E16:F17"/>
    <mergeCell ref="E33:G33"/>
    <mergeCell ref="H29:J31"/>
    <mergeCell ref="H32:J32"/>
    <mergeCell ref="H33:J33"/>
    <mergeCell ref="E29:G31"/>
    <mergeCell ref="Q29:S31"/>
    <mergeCell ref="K16:L17"/>
    <mergeCell ref="M16:N17"/>
    <mergeCell ref="E18:F18"/>
    <mergeCell ref="G18:H18"/>
    <mergeCell ref="D42:F42"/>
    <mergeCell ref="E32:G32"/>
    <mergeCell ref="C29:D31"/>
    <mergeCell ref="O19:P19"/>
    <mergeCell ref="M19:N19"/>
    <mergeCell ref="E19:F19"/>
    <mergeCell ref="G19:H19"/>
    <mergeCell ref="K19:L19"/>
    <mergeCell ref="C25:D25"/>
    <mergeCell ref="C24:D24"/>
    <mergeCell ref="C19:D19"/>
    <mergeCell ref="I19:J19"/>
    <mergeCell ref="I25:L25"/>
    <mergeCell ref="W16:X17"/>
    <mergeCell ref="Y16:Z17"/>
    <mergeCell ref="Q23:T23"/>
    <mergeCell ref="AF9:AF10"/>
    <mergeCell ref="Y9:AE10"/>
    <mergeCell ref="S18:T18"/>
    <mergeCell ref="U18:V18"/>
    <mergeCell ref="I18:J18"/>
    <mergeCell ref="K18:L18"/>
    <mergeCell ref="M18:N18"/>
    <mergeCell ref="O18:P18"/>
    <mergeCell ref="C9:F10"/>
    <mergeCell ref="T9:T10"/>
    <mergeCell ref="C16:D17"/>
    <mergeCell ref="O16:P17"/>
    <mergeCell ref="I16:J17"/>
    <mergeCell ref="U16:V17"/>
    <mergeCell ref="G9:L10"/>
    <mergeCell ref="M9:M10"/>
    <mergeCell ref="N9:S10"/>
    <mergeCell ref="U9:X10"/>
    <mergeCell ref="G16:H17"/>
    <mergeCell ref="W18:X18"/>
    <mergeCell ref="Q18:R18"/>
    <mergeCell ref="C5:F6"/>
    <mergeCell ref="G5:N6"/>
    <mergeCell ref="C18:D18"/>
    <mergeCell ref="M53:O53"/>
    <mergeCell ref="E24:H24"/>
    <mergeCell ref="E25:H25"/>
    <mergeCell ref="C33:D33"/>
    <mergeCell ref="C32:D32"/>
    <mergeCell ref="O32:P32"/>
    <mergeCell ref="O33:P33"/>
    <mergeCell ref="C39:F39"/>
    <mergeCell ref="G39:I39"/>
    <mergeCell ref="J39:L39"/>
    <mergeCell ref="M39:O39"/>
    <mergeCell ref="C40:C46"/>
    <mergeCell ref="D40:F40"/>
    <mergeCell ref="G40:I40"/>
    <mergeCell ref="J40:L40"/>
    <mergeCell ref="M40:O40"/>
    <mergeCell ref="D41:F41"/>
    <mergeCell ref="G41:I41"/>
    <mergeCell ref="J41:L41"/>
    <mergeCell ref="M41:O41"/>
    <mergeCell ref="M43:O43"/>
    <mergeCell ref="G42:I42"/>
    <mergeCell ref="J42:L42"/>
    <mergeCell ref="M42:O42"/>
    <mergeCell ref="J43:L43"/>
    <mergeCell ref="I23:L23"/>
    <mergeCell ref="C7:F8"/>
    <mergeCell ref="G7:M8"/>
    <mergeCell ref="N7:N8"/>
    <mergeCell ref="D44:F44"/>
    <mergeCell ref="G44:I44"/>
    <mergeCell ref="M44:O44"/>
    <mergeCell ref="D43:F43"/>
    <mergeCell ref="G43:I43"/>
    <mergeCell ref="M45:O45"/>
    <mergeCell ref="J44:L44"/>
    <mergeCell ref="C47:C53"/>
    <mergeCell ref="D47:F47"/>
    <mergeCell ref="G47:I47"/>
    <mergeCell ref="J47:L47"/>
    <mergeCell ref="M47:O47"/>
    <mergeCell ref="D48:F48"/>
    <mergeCell ref="G48:I48"/>
    <mergeCell ref="J48:L48"/>
    <mergeCell ref="M48:O48"/>
    <mergeCell ref="D49:F49"/>
    <mergeCell ref="G49:I49"/>
    <mergeCell ref="J49:L49"/>
    <mergeCell ref="M49:O49"/>
    <mergeCell ref="D50:F50"/>
    <mergeCell ref="G50:I50"/>
    <mergeCell ref="J50:L50"/>
    <mergeCell ref="D46:F46"/>
    <mergeCell ref="J59:L59"/>
    <mergeCell ref="M59:O59"/>
    <mergeCell ref="D60:F60"/>
    <mergeCell ref="G60:I60"/>
    <mergeCell ref="J60:L60"/>
    <mergeCell ref="M60:O60"/>
    <mergeCell ref="C54:C62"/>
    <mergeCell ref="D54:F54"/>
    <mergeCell ref="G54:I54"/>
    <mergeCell ref="J54:L54"/>
    <mergeCell ref="M54:O54"/>
    <mergeCell ref="D55:F55"/>
    <mergeCell ref="G55:I55"/>
    <mergeCell ref="J55:L55"/>
    <mergeCell ref="M55:O55"/>
    <mergeCell ref="D56:F56"/>
    <mergeCell ref="G56:I56"/>
    <mergeCell ref="J56:L56"/>
    <mergeCell ref="M56:O56"/>
    <mergeCell ref="D57:F57"/>
    <mergeCell ref="G57:I57"/>
    <mergeCell ref="J57:L57"/>
    <mergeCell ref="M57:O57"/>
    <mergeCell ref="D58:F58"/>
    <mergeCell ref="G58:I58"/>
    <mergeCell ref="D61:F61"/>
    <mergeCell ref="G61:I61"/>
    <mergeCell ref="J61:L61"/>
    <mergeCell ref="M61:O61"/>
    <mergeCell ref="D62:F62"/>
    <mergeCell ref="R55:T55"/>
    <mergeCell ref="U55:W55"/>
    <mergeCell ref="X55:Z55"/>
    <mergeCell ref="R46:T46"/>
    <mergeCell ref="U46:W46"/>
    <mergeCell ref="X46:Z46"/>
    <mergeCell ref="AA46:AC46"/>
    <mergeCell ref="G46:I46"/>
    <mergeCell ref="J58:L58"/>
    <mergeCell ref="D45:F45"/>
    <mergeCell ref="G45:I45"/>
    <mergeCell ref="J45:L45"/>
    <mergeCell ref="M50:O50"/>
    <mergeCell ref="J46:L46"/>
    <mergeCell ref="M46:O46"/>
    <mergeCell ref="M58:O58"/>
    <mergeCell ref="G62:I62"/>
    <mergeCell ref="J62:L62"/>
    <mergeCell ref="M62:O62"/>
    <mergeCell ref="J51:L51"/>
    <mergeCell ref="M52:O52"/>
    <mergeCell ref="D53:F53"/>
    <mergeCell ref="G53:I53"/>
    <mergeCell ref="J53:L53"/>
    <mergeCell ref="D51:F51"/>
    <mergeCell ref="G51:I51"/>
    <mergeCell ref="M51:O51"/>
    <mergeCell ref="D52:F52"/>
    <mergeCell ref="G52:I52"/>
    <mergeCell ref="J52:L52"/>
    <mergeCell ref="D59:F59"/>
    <mergeCell ref="G59:I59"/>
    <mergeCell ref="Q64:T64"/>
    <mergeCell ref="R59:T59"/>
    <mergeCell ref="U59:W59"/>
    <mergeCell ref="X59:Z59"/>
    <mergeCell ref="R60:T60"/>
    <mergeCell ref="U60:W60"/>
    <mergeCell ref="X60:Z60"/>
    <mergeCell ref="U57:W57"/>
    <mergeCell ref="Q56:Q63"/>
    <mergeCell ref="R56:T56"/>
    <mergeCell ref="U56:W56"/>
    <mergeCell ref="AA47:AC47"/>
    <mergeCell ref="R48:T48"/>
    <mergeCell ref="U48:W48"/>
    <mergeCell ref="X48:Z48"/>
    <mergeCell ref="AA48:AC48"/>
    <mergeCell ref="R49:T49"/>
    <mergeCell ref="U49:W49"/>
    <mergeCell ref="X49:Z49"/>
    <mergeCell ref="AA49:AC49"/>
    <mergeCell ref="X57:Z57"/>
    <mergeCell ref="AA57:AC57"/>
    <mergeCell ref="R58:T58"/>
    <mergeCell ref="X52:Z52"/>
    <mergeCell ref="AA52:AC52"/>
    <mergeCell ref="R53:T53"/>
    <mergeCell ref="AA51:AC51"/>
    <mergeCell ref="AA53:AC53"/>
    <mergeCell ref="R54:T54"/>
    <mergeCell ref="U54:W54"/>
    <mergeCell ref="X54:Z54"/>
    <mergeCell ref="AA54:AC54"/>
    <mergeCell ref="AA65:AC65"/>
    <mergeCell ref="AA64:AC64"/>
    <mergeCell ref="AA59:AC59"/>
    <mergeCell ref="AA60:AC60"/>
    <mergeCell ref="X61:Z61"/>
    <mergeCell ref="Q52:Q55"/>
    <mergeCell ref="X56:Z56"/>
    <mergeCell ref="AA56:AC56"/>
    <mergeCell ref="R57:T57"/>
    <mergeCell ref="AA55:AC55"/>
    <mergeCell ref="U52:W52"/>
    <mergeCell ref="AA58:AC58"/>
    <mergeCell ref="AA61:AC61"/>
    <mergeCell ref="R62:T62"/>
    <mergeCell ref="U62:W62"/>
    <mergeCell ref="X62:Z62"/>
    <mergeCell ref="AA62:AC62"/>
    <mergeCell ref="R63:T63"/>
    <mergeCell ref="U63:W63"/>
    <mergeCell ref="X63:Z63"/>
    <mergeCell ref="AA63:AC63"/>
    <mergeCell ref="U64:W64"/>
    <mergeCell ref="X64:Z64"/>
    <mergeCell ref="U58:W58"/>
    <mergeCell ref="Q65:T65"/>
    <mergeCell ref="U65:W65"/>
    <mergeCell ref="X65:Z65"/>
    <mergeCell ref="U53:W53"/>
    <mergeCell ref="X53:Z53"/>
    <mergeCell ref="X58:Z58"/>
    <mergeCell ref="R61:T61"/>
    <mergeCell ref="U61:W61"/>
    <mergeCell ref="Q47:Q51"/>
    <mergeCell ref="AA50:AC50"/>
    <mergeCell ref="R43:T43"/>
    <mergeCell ref="U43:W43"/>
    <mergeCell ref="X43:Z43"/>
    <mergeCell ref="AA43:AC43"/>
    <mergeCell ref="R44:T44"/>
    <mergeCell ref="U44:W44"/>
    <mergeCell ref="X44:Z44"/>
    <mergeCell ref="R52:T52"/>
    <mergeCell ref="R50:T50"/>
    <mergeCell ref="U50:W50"/>
    <mergeCell ref="X50:Z50"/>
    <mergeCell ref="R51:T51"/>
    <mergeCell ref="U51:W51"/>
    <mergeCell ref="X51:Z51"/>
    <mergeCell ref="R47:T47"/>
    <mergeCell ref="U47:W47"/>
    <mergeCell ref="X47:Z47"/>
    <mergeCell ref="AA44:AC44"/>
    <mergeCell ref="R45:T45"/>
    <mergeCell ref="U45:W45"/>
    <mergeCell ref="X45:Z45"/>
    <mergeCell ref="AA45:AC45"/>
    <mergeCell ref="Q40:Q46"/>
    <mergeCell ref="R42:T42"/>
    <mergeCell ref="T29:V31"/>
    <mergeCell ref="T32:V32"/>
    <mergeCell ref="T33:V33"/>
    <mergeCell ref="U19:V19"/>
    <mergeCell ref="W19:X19"/>
    <mergeCell ref="Y19:Z19"/>
    <mergeCell ref="Q19:R19"/>
    <mergeCell ref="W32:Y32"/>
    <mergeCell ref="U42:W42"/>
    <mergeCell ref="X42:Z42"/>
    <mergeCell ref="AA42:AC42"/>
    <mergeCell ref="AC33:AF33"/>
    <mergeCell ref="W33:Y33"/>
    <mergeCell ref="Z29:AB31"/>
    <mergeCell ref="Z32:AB32"/>
    <mergeCell ref="Z33:AB33"/>
    <mergeCell ref="U39:W39"/>
    <mergeCell ref="X39:Z39"/>
    <mergeCell ref="AA39:AC39"/>
    <mergeCell ref="W29:Y31"/>
    <mergeCell ref="Q39:T39"/>
    <mergeCell ref="D171:G171"/>
    <mergeCell ref="H171:L171"/>
    <mergeCell ref="M171:Q171"/>
    <mergeCell ref="R171:V171"/>
    <mergeCell ref="W171:AA171"/>
    <mergeCell ref="K29:M31"/>
    <mergeCell ref="E23:H23"/>
    <mergeCell ref="AA16:AC17"/>
    <mergeCell ref="C166:G167"/>
    <mergeCell ref="H166:L167"/>
    <mergeCell ref="M166:V166"/>
    <mergeCell ref="W166:AF166"/>
    <mergeCell ref="M167:Q167"/>
    <mergeCell ref="R167:V167"/>
    <mergeCell ref="W167:AA167"/>
    <mergeCell ref="AB167:AF167"/>
    <mergeCell ref="U23:X23"/>
    <mergeCell ref="Q32:S32"/>
    <mergeCell ref="Q33:S33"/>
    <mergeCell ref="AA18:AC18"/>
    <mergeCell ref="R40:T40"/>
    <mergeCell ref="U40:W40"/>
    <mergeCell ref="X40:Z40"/>
    <mergeCell ref="AA40:AC40"/>
    <mergeCell ref="R41:T41"/>
    <mergeCell ref="U41:W41"/>
    <mergeCell ref="X41:Z41"/>
    <mergeCell ref="AA41:AC41"/>
    <mergeCell ref="AC32:AF32"/>
    <mergeCell ref="AA23:AD23"/>
    <mergeCell ref="AA24:AD25"/>
    <mergeCell ref="AC29:AF31"/>
    <mergeCell ref="AB171:AF171"/>
    <mergeCell ref="D172:G172"/>
    <mergeCell ref="H172:L172"/>
    <mergeCell ref="M172:Q172"/>
    <mergeCell ref="R172:V172"/>
    <mergeCell ref="W172:AA172"/>
    <mergeCell ref="AB172:AF172"/>
    <mergeCell ref="D173:G173"/>
    <mergeCell ref="H173:L173"/>
    <mergeCell ref="M173:Q173"/>
    <mergeCell ref="R173:V173"/>
    <mergeCell ref="W173:AA173"/>
    <mergeCell ref="AB173:AF173"/>
    <mergeCell ref="C168:C174"/>
    <mergeCell ref="D168:G168"/>
    <mergeCell ref="H168:L168"/>
    <mergeCell ref="M168:Q168"/>
    <mergeCell ref="R168:V168"/>
    <mergeCell ref="W168:AA168"/>
    <mergeCell ref="AB168:AF168"/>
    <mergeCell ref="D169:G169"/>
    <mergeCell ref="H169:L169"/>
    <mergeCell ref="M169:Q169"/>
    <mergeCell ref="R169:V169"/>
    <mergeCell ref="W169:AA169"/>
    <mergeCell ref="AB169:AF169"/>
    <mergeCell ref="D170:G170"/>
    <mergeCell ref="H170:L170"/>
    <mergeCell ref="M170:Q170"/>
    <mergeCell ref="R170:V170"/>
    <mergeCell ref="W170:AA170"/>
    <mergeCell ref="AB170:AF170"/>
    <mergeCell ref="D174:G174"/>
    <mergeCell ref="H174:L174"/>
    <mergeCell ref="M174:Q174"/>
    <mergeCell ref="R174:V174"/>
    <mergeCell ref="W174:AA174"/>
    <mergeCell ref="AB174:AF174"/>
    <mergeCell ref="C175:C181"/>
    <mergeCell ref="D175:G175"/>
    <mergeCell ref="H175:L175"/>
    <mergeCell ref="M175:Q175"/>
    <mergeCell ref="R175:V175"/>
    <mergeCell ref="W175:AA175"/>
    <mergeCell ref="AB175:AF175"/>
    <mergeCell ref="D176:G176"/>
    <mergeCell ref="H176:L176"/>
    <mergeCell ref="M176:Q176"/>
    <mergeCell ref="R176:V176"/>
    <mergeCell ref="W176:AA176"/>
    <mergeCell ref="AB176:AF176"/>
    <mergeCell ref="D177:G177"/>
    <mergeCell ref="H177:L177"/>
    <mergeCell ref="M177:Q177"/>
    <mergeCell ref="R177:V177"/>
    <mergeCell ref="W177:AA177"/>
    <mergeCell ref="D180:G180"/>
    <mergeCell ref="H180:L180"/>
    <mergeCell ref="M180:Q180"/>
    <mergeCell ref="R180:V180"/>
    <mergeCell ref="W180:AA180"/>
    <mergeCell ref="AB180:AF180"/>
    <mergeCell ref="D181:G181"/>
    <mergeCell ref="H181:L181"/>
    <mergeCell ref="M181:Q181"/>
    <mergeCell ref="R181:V181"/>
    <mergeCell ref="W181:AA181"/>
    <mergeCell ref="AB181:AF181"/>
    <mergeCell ref="AB177:AF177"/>
    <mergeCell ref="D178:G178"/>
    <mergeCell ref="H178:L178"/>
    <mergeCell ref="M178:Q178"/>
    <mergeCell ref="R178:V178"/>
    <mergeCell ref="W178:AA178"/>
    <mergeCell ref="AB178:AF178"/>
    <mergeCell ref="D179:G179"/>
    <mergeCell ref="H179:L179"/>
    <mergeCell ref="M179:Q179"/>
    <mergeCell ref="R179:V179"/>
    <mergeCell ref="W179:AA179"/>
    <mergeCell ref="AB179:AF179"/>
    <mergeCell ref="C182:C190"/>
    <mergeCell ref="D182:G182"/>
    <mergeCell ref="H182:L182"/>
    <mergeCell ref="M182:Q182"/>
    <mergeCell ref="R182:V182"/>
    <mergeCell ref="W182:AA182"/>
    <mergeCell ref="AB182:AF182"/>
    <mergeCell ref="D183:G183"/>
    <mergeCell ref="H183:L183"/>
    <mergeCell ref="M183:Q183"/>
    <mergeCell ref="R183:V183"/>
    <mergeCell ref="W183:AA183"/>
    <mergeCell ref="AB183:AF183"/>
    <mergeCell ref="D184:G184"/>
    <mergeCell ref="H184:L184"/>
    <mergeCell ref="M184:Q184"/>
    <mergeCell ref="R184:V184"/>
    <mergeCell ref="W184:AA184"/>
    <mergeCell ref="AB184:AF184"/>
    <mergeCell ref="D185:G185"/>
    <mergeCell ref="H185:L185"/>
    <mergeCell ref="M185:Q185"/>
    <mergeCell ref="R185:V185"/>
    <mergeCell ref="W185:AA185"/>
    <mergeCell ref="D188:G188"/>
    <mergeCell ref="H188:L188"/>
    <mergeCell ref="M188:Q188"/>
    <mergeCell ref="R188:V188"/>
    <mergeCell ref="W188:AA188"/>
    <mergeCell ref="AB188:AF188"/>
    <mergeCell ref="D189:G189"/>
    <mergeCell ref="H189:L189"/>
    <mergeCell ref="M189:Q189"/>
    <mergeCell ref="R189:V189"/>
    <mergeCell ref="W189:AA189"/>
    <mergeCell ref="AB189:AF189"/>
    <mergeCell ref="AB185:AF185"/>
    <mergeCell ref="D186:G186"/>
    <mergeCell ref="H186:L186"/>
    <mergeCell ref="M186:Q186"/>
    <mergeCell ref="R186:V186"/>
    <mergeCell ref="W186:AA186"/>
    <mergeCell ref="AB186:AF186"/>
    <mergeCell ref="D187:G187"/>
    <mergeCell ref="H187:L187"/>
    <mergeCell ref="M187:Q187"/>
    <mergeCell ref="R187:V187"/>
    <mergeCell ref="W187:AA187"/>
    <mergeCell ref="AB187:AF187"/>
    <mergeCell ref="C191:C197"/>
    <mergeCell ref="D191:G191"/>
    <mergeCell ref="H191:L191"/>
    <mergeCell ref="M191:Q191"/>
    <mergeCell ref="R191:V191"/>
    <mergeCell ref="W191:AA191"/>
    <mergeCell ref="AB191:AF191"/>
    <mergeCell ref="D192:G192"/>
    <mergeCell ref="H192:L192"/>
    <mergeCell ref="M192:Q192"/>
    <mergeCell ref="R192:V192"/>
    <mergeCell ref="W192:AA192"/>
    <mergeCell ref="AB192:AF192"/>
    <mergeCell ref="D193:G193"/>
    <mergeCell ref="H193:L193"/>
    <mergeCell ref="M193:Q193"/>
    <mergeCell ref="R193:V193"/>
    <mergeCell ref="W193:AA193"/>
    <mergeCell ref="AB193:AF193"/>
    <mergeCell ref="D194:G194"/>
    <mergeCell ref="H194:L194"/>
    <mergeCell ref="M194:Q194"/>
    <mergeCell ref="R194:V194"/>
    <mergeCell ref="W194:AA194"/>
    <mergeCell ref="AB194:AF194"/>
    <mergeCell ref="D195:G195"/>
    <mergeCell ref="H195:L195"/>
    <mergeCell ref="M195:Q195"/>
    <mergeCell ref="R195:V195"/>
    <mergeCell ref="W195:AA195"/>
    <mergeCell ref="AB195:AF195"/>
    <mergeCell ref="D190:G190"/>
    <mergeCell ref="H190:L190"/>
    <mergeCell ref="M190:Q190"/>
    <mergeCell ref="R190:V190"/>
    <mergeCell ref="W190:AA190"/>
    <mergeCell ref="AB190:AF190"/>
    <mergeCell ref="H199:L199"/>
    <mergeCell ref="M199:Q199"/>
    <mergeCell ref="R199:V199"/>
    <mergeCell ref="W199:AA199"/>
    <mergeCell ref="AB199:AF199"/>
    <mergeCell ref="D200:G200"/>
    <mergeCell ref="H200:L200"/>
    <mergeCell ref="M200:Q200"/>
    <mergeCell ref="R200:V200"/>
    <mergeCell ref="W200:AA200"/>
    <mergeCell ref="AB200:AF200"/>
    <mergeCell ref="D201:G201"/>
    <mergeCell ref="H201:L201"/>
    <mergeCell ref="M201:Q201"/>
    <mergeCell ref="R201:V201"/>
    <mergeCell ref="W201:AA201"/>
    <mergeCell ref="D196:G196"/>
    <mergeCell ref="H196:L196"/>
    <mergeCell ref="M196:Q196"/>
    <mergeCell ref="R196:V196"/>
    <mergeCell ref="W196:AA196"/>
    <mergeCell ref="AB196:AF196"/>
    <mergeCell ref="D197:G197"/>
    <mergeCell ref="H197:L197"/>
    <mergeCell ref="M197:Q197"/>
    <mergeCell ref="R197:V197"/>
    <mergeCell ref="W197:AA197"/>
    <mergeCell ref="AB197:AF197"/>
    <mergeCell ref="AB201:AF201"/>
    <mergeCell ref="D202:G202"/>
    <mergeCell ref="H202:L202"/>
    <mergeCell ref="M202:Q202"/>
    <mergeCell ref="R202:V202"/>
    <mergeCell ref="W202:AA202"/>
    <mergeCell ref="AB202:AF202"/>
    <mergeCell ref="C203:C206"/>
    <mergeCell ref="D203:G203"/>
    <mergeCell ref="H203:L203"/>
    <mergeCell ref="M203:Q203"/>
    <mergeCell ref="R203:V203"/>
    <mergeCell ref="W203:AA203"/>
    <mergeCell ref="AB203:AF203"/>
    <mergeCell ref="D204:G204"/>
    <mergeCell ref="H204:L204"/>
    <mergeCell ref="M204:Q204"/>
    <mergeCell ref="R204:V204"/>
    <mergeCell ref="W204:AA204"/>
    <mergeCell ref="AB204:AF204"/>
    <mergeCell ref="D205:G205"/>
    <mergeCell ref="H205:L205"/>
    <mergeCell ref="M205:Q205"/>
    <mergeCell ref="R205:V205"/>
    <mergeCell ref="C198:C202"/>
    <mergeCell ref="D198:G198"/>
    <mergeCell ref="H198:L198"/>
    <mergeCell ref="M198:Q198"/>
    <mergeCell ref="R198:V198"/>
    <mergeCell ref="W198:AA198"/>
    <mergeCell ref="AB198:AF198"/>
    <mergeCell ref="D199:G199"/>
    <mergeCell ref="W205:AA205"/>
    <mergeCell ref="AB205:AF205"/>
    <mergeCell ref="D206:G206"/>
    <mergeCell ref="H206:L206"/>
    <mergeCell ref="M206:Q206"/>
    <mergeCell ref="R206:V206"/>
    <mergeCell ref="W206:AA206"/>
    <mergeCell ref="AB206:AF206"/>
    <mergeCell ref="C207:C214"/>
    <mergeCell ref="D207:G207"/>
    <mergeCell ref="H207:L207"/>
    <mergeCell ref="M207:Q207"/>
    <mergeCell ref="R207:V207"/>
    <mergeCell ref="W207:AA207"/>
    <mergeCell ref="AB207:AF207"/>
    <mergeCell ref="D208:G208"/>
    <mergeCell ref="H208:L208"/>
    <mergeCell ref="M208:Q208"/>
    <mergeCell ref="R208:V208"/>
    <mergeCell ref="W208:AA208"/>
    <mergeCell ref="AB208:AF208"/>
    <mergeCell ref="D209:G209"/>
    <mergeCell ref="H209:L209"/>
    <mergeCell ref="M209:Q209"/>
    <mergeCell ref="D211:G211"/>
    <mergeCell ref="H211:L211"/>
    <mergeCell ref="M211:Q211"/>
    <mergeCell ref="R211:V211"/>
    <mergeCell ref="W211:AA211"/>
    <mergeCell ref="AB211:AF211"/>
    <mergeCell ref="D212:G212"/>
    <mergeCell ref="H212:L212"/>
    <mergeCell ref="M212:Q212"/>
    <mergeCell ref="R212:V212"/>
    <mergeCell ref="W212:AA212"/>
    <mergeCell ref="AB212:AF212"/>
    <mergeCell ref="R209:V209"/>
    <mergeCell ref="W209:AA209"/>
    <mergeCell ref="AB209:AF209"/>
    <mergeCell ref="D210:G210"/>
    <mergeCell ref="H210:L210"/>
    <mergeCell ref="M210:Q210"/>
    <mergeCell ref="R210:V210"/>
    <mergeCell ref="W210:AA210"/>
    <mergeCell ref="AB210:AF210"/>
    <mergeCell ref="C215:G215"/>
    <mergeCell ref="H215:L215"/>
    <mergeCell ref="M215:Q215"/>
    <mergeCell ref="R215:V215"/>
    <mergeCell ref="W215:AA215"/>
    <mergeCell ref="AB215:AF215"/>
    <mergeCell ref="C221:G222"/>
    <mergeCell ref="H221:L222"/>
    <mergeCell ref="C223:G223"/>
    <mergeCell ref="H223:L223"/>
    <mergeCell ref="D213:G213"/>
    <mergeCell ref="H213:L213"/>
    <mergeCell ref="M213:Q213"/>
    <mergeCell ref="R213:V213"/>
    <mergeCell ref="W213:AA213"/>
    <mergeCell ref="AB213:AF213"/>
    <mergeCell ref="D214:G214"/>
    <mergeCell ref="H214:L214"/>
    <mergeCell ref="M214:Q214"/>
    <mergeCell ref="R214:V214"/>
    <mergeCell ref="W214:AA214"/>
    <mergeCell ref="AB214:AF214"/>
    <mergeCell ref="C235:F235"/>
    <mergeCell ref="G235:J235"/>
    <mergeCell ref="K235:N235"/>
    <mergeCell ref="Q235:T235"/>
    <mergeCell ref="U235:X235"/>
    <mergeCell ref="Y235:AB235"/>
    <mergeCell ref="C236:F236"/>
    <mergeCell ref="G236:J236"/>
    <mergeCell ref="K236:N236"/>
    <mergeCell ref="Q236:T236"/>
    <mergeCell ref="U236:X236"/>
    <mergeCell ref="Y236:AB236"/>
    <mergeCell ref="C227:Q227"/>
    <mergeCell ref="C228:E228"/>
    <mergeCell ref="F228:H228"/>
    <mergeCell ref="I228:K228"/>
    <mergeCell ref="L228:N228"/>
    <mergeCell ref="O228:Q228"/>
    <mergeCell ref="C229:E229"/>
    <mergeCell ref="F229:H229"/>
    <mergeCell ref="I229:K229"/>
    <mergeCell ref="L229:N229"/>
    <mergeCell ref="O229:Q229"/>
    <mergeCell ref="C246:K246"/>
    <mergeCell ref="L246:O246"/>
    <mergeCell ref="C247:K247"/>
    <mergeCell ref="L247:O247"/>
    <mergeCell ref="C248:K248"/>
    <mergeCell ref="L248:O248"/>
    <mergeCell ref="C249:K249"/>
    <mergeCell ref="L249:O249"/>
    <mergeCell ref="C250:D252"/>
    <mergeCell ref="E250:K250"/>
    <mergeCell ref="L250:O250"/>
    <mergeCell ref="E251:K251"/>
    <mergeCell ref="L251:O251"/>
    <mergeCell ref="E252:K252"/>
    <mergeCell ref="L252:O252"/>
    <mergeCell ref="C242:K242"/>
    <mergeCell ref="L242:O242"/>
    <mergeCell ref="C243:D245"/>
    <mergeCell ref="E243:K243"/>
    <mergeCell ref="L243:O243"/>
    <mergeCell ref="E244:K244"/>
    <mergeCell ref="L244:O244"/>
    <mergeCell ref="E245:K245"/>
    <mergeCell ref="L245:O245"/>
    <mergeCell ref="C257:K257"/>
    <mergeCell ref="L257:O257"/>
    <mergeCell ref="F262:Z262"/>
    <mergeCell ref="C263:E264"/>
    <mergeCell ref="F263:H264"/>
    <mergeCell ref="I263:K264"/>
    <mergeCell ref="L263:N264"/>
    <mergeCell ref="O263:Q264"/>
    <mergeCell ref="R263:T264"/>
    <mergeCell ref="U263:W264"/>
    <mergeCell ref="X263:Z264"/>
    <mergeCell ref="C253:D256"/>
    <mergeCell ref="E253:K253"/>
    <mergeCell ref="L253:O253"/>
    <mergeCell ref="E254:K254"/>
    <mergeCell ref="L254:O254"/>
    <mergeCell ref="E255:K255"/>
    <mergeCell ref="L255:O255"/>
    <mergeCell ref="E256:K256"/>
    <mergeCell ref="L256:O256"/>
    <mergeCell ref="C270:E271"/>
    <mergeCell ref="F270:H271"/>
    <mergeCell ref="I270:K271"/>
    <mergeCell ref="L270:N271"/>
    <mergeCell ref="O270:Q271"/>
    <mergeCell ref="R270:T271"/>
    <mergeCell ref="U270:W271"/>
    <mergeCell ref="X270:Z271"/>
    <mergeCell ref="C272:E272"/>
    <mergeCell ref="F272:H272"/>
    <mergeCell ref="I272:K272"/>
    <mergeCell ref="L272:N272"/>
    <mergeCell ref="O272:Q272"/>
    <mergeCell ref="R272:T272"/>
    <mergeCell ref="U272:W272"/>
    <mergeCell ref="X272:Z272"/>
    <mergeCell ref="C265:E265"/>
    <mergeCell ref="F265:H265"/>
    <mergeCell ref="I265:K265"/>
    <mergeCell ref="L265:N265"/>
    <mergeCell ref="O265:Q265"/>
    <mergeCell ref="R265:T265"/>
    <mergeCell ref="U265:W265"/>
    <mergeCell ref="X265:Z265"/>
    <mergeCell ref="F269:Z269"/>
    <mergeCell ref="C280:L280"/>
    <mergeCell ref="M280:P280"/>
    <mergeCell ref="Q280:T280"/>
    <mergeCell ref="U280:X280"/>
    <mergeCell ref="Y280:AB280"/>
    <mergeCell ref="C281:L281"/>
    <mergeCell ref="M281:P281"/>
    <mergeCell ref="Q281:T281"/>
    <mergeCell ref="U281:X281"/>
    <mergeCell ref="Y281:AB281"/>
    <mergeCell ref="C278:L278"/>
    <mergeCell ref="M278:P278"/>
    <mergeCell ref="Q278:T278"/>
    <mergeCell ref="U278:X278"/>
    <mergeCell ref="Y278:AB278"/>
    <mergeCell ref="C279:L279"/>
    <mergeCell ref="M279:P279"/>
    <mergeCell ref="Q279:T279"/>
    <mergeCell ref="U279:X279"/>
    <mergeCell ref="Y279:AB279"/>
    <mergeCell ref="C290:H290"/>
    <mergeCell ref="I290:L290"/>
    <mergeCell ref="M290:P290"/>
    <mergeCell ref="Q290:T290"/>
    <mergeCell ref="C291:H291"/>
    <mergeCell ref="I291:L291"/>
    <mergeCell ref="M291:P291"/>
    <mergeCell ref="Q291:T291"/>
    <mergeCell ref="C292:H292"/>
    <mergeCell ref="I292:L292"/>
    <mergeCell ref="M292:P292"/>
    <mergeCell ref="Q292:T292"/>
    <mergeCell ref="C282:L282"/>
    <mergeCell ref="M282:P282"/>
    <mergeCell ref="Q282:T282"/>
    <mergeCell ref="U282:X282"/>
    <mergeCell ref="Y282:AB282"/>
    <mergeCell ref="C283:L283"/>
    <mergeCell ref="M283:P283"/>
    <mergeCell ref="Q283:T283"/>
    <mergeCell ref="U283:X283"/>
    <mergeCell ref="Y283:AB283"/>
    <mergeCell ref="O299:R299"/>
    <mergeCell ref="T299:AD300"/>
    <mergeCell ref="O300:R300"/>
    <mergeCell ref="O301:R301"/>
    <mergeCell ref="T301:AD305"/>
    <mergeCell ref="O302:R302"/>
    <mergeCell ref="O303:R303"/>
    <mergeCell ref="O304:R304"/>
    <mergeCell ref="O305:R305"/>
    <mergeCell ref="C330:P330"/>
    <mergeCell ref="D331:P331"/>
    <mergeCell ref="D332:P332"/>
    <mergeCell ref="D333:P333"/>
    <mergeCell ref="D336:P336"/>
    <mergeCell ref="C335:P335"/>
    <mergeCell ref="D337:P337"/>
    <mergeCell ref="D338:P338"/>
    <mergeCell ref="C299:N299"/>
    <mergeCell ref="C300:N300"/>
    <mergeCell ref="C301:N301"/>
    <mergeCell ref="C302:N302"/>
    <mergeCell ref="C303:N303"/>
    <mergeCell ref="C304:N304"/>
    <mergeCell ref="C305:N305"/>
    <mergeCell ref="C311:N311"/>
    <mergeCell ref="C317:N317"/>
    <mergeCell ref="C318:N318"/>
    <mergeCell ref="C319:N319"/>
    <mergeCell ref="C320:N320"/>
    <mergeCell ref="C321:N321"/>
    <mergeCell ref="T318:AD322"/>
    <mergeCell ref="Q330:S330"/>
    <mergeCell ref="T397:W397"/>
    <mergeCell ref="Q389:S389"/>
    <mergeCell ref="Q390:S390"/>
    <mergeCell ref="Q391:S391"/>
    <mergeCell ref="Q392:S392"/>
    <mergeCell ref="Q393:S393"/>
    <mergeCell ref="Q394:S394"/>
    <mergeCell ref="Q395:S395"/>
    <mergeCell ref="Q396:S396"/>
    <mergeCell ref="Q397:S397"/>
    <mergeCell ref="D359:P359"/>
    <mergeCell ref="D360:P360"/>
    <mergeCell ref="C364:P364"/>
    <mergeCell ref="D365:P365"/>
    <mergeCell ref="C367:P367"/>
    <mergeCell ref="D368:P368"/>
    <mergeCell ref="D369:P369"/>
    <mergeCell ref="D370:P370"/>
    <mergeCell ref="D371:P371"/>
    <mergeCell ref="D372:P372"/>
    <mergeCell ref="D373:P373"/>
    <mergeCell ref="D374:P374"/>
    <mergeCell ref="D375:P375"/>
    <mergeCell ref="D376:P376"/>
    <mergeCell ref="D377:P377"/>
    <mergeCell ref="D381:P381"/>
    <mergeCell ref="D382:P382"/>
    <mergeCell ref="Q371:S371"/>
    <mergeCell ref="T371:W371"/>
    <mergeCell ref="Q364:S364"/>
    <mergeCell ref="T364:W364"/>
    <mergeCell ref="Q365:S365"/>
    <mergeCell ref="C389:P389"/>
    <mergeCell ref="D390:P390"/>
    <mergeCell ref="D391:P391"/>
    <mergeCell ref="D392:P392"/>
    <mergeCell ref="D393:P393"/>
    <mergeCell ref="D394:P394"/>
    <mergeCell ref="D395:P395"/>
    <mergeCell ref="J453:L453"/>
    <mergeCell ref="M453:O453"/>
    <mergeCell ref="P453:R453"/>
    <mergeCell ref="S453:U453"/>
    <mergeCell ref="V453:X453"/>
    <mergeCell ref="Y453:AA453"/>
    <mergeCell ref="AB453:AD453"/>
    <mergeCell ref="AE453:AG453"/>
    <mergeCell ref="J454:L454"/>
    <mergeCell ref="M454:O454"/>
    <mergeCell ref="P454:R454"/>
    <mergeCell ref="S454:U454"/>
    <mergeCell ref="V454:X454"/>
    <mergeCell ref="Y454:AA454"/>
    <mergeCell ref="AB454:AD454"/>
    <mergeCell ref="AE454:AG454"/>
    <mergeCell ref="C452:I453"/>
    <mergeCell ref="C454:I454"/>
    <mergeCell ref="T390:W390"/>
    <mergeCell ref="T391:W391"/>
    <mergeCell ref="T392:W392"/>
    <mergeCell ref="T393:W393"/>
    <mergeCell ref="T394:W394"/>
    <mergeCell ref="T395:W395"/>
    <mergeCell ref="T396:W396"/>
    <mergeCell ref="J455:L455"/>
    <mergeCell ref="M455:O455"/>
    <mergeCell ref="P455:R455"/>
    <mergeCell ref="S455:U455"/>
    <mergeCell ref="V455:X455"/>
    <mergeCell ref="Y455:AA455"/>
    <mergeCell ref="AB455:AD455"/>
    <mergeCell ref="AE455:AG455"/>
    <mergeCell ref="J456:L456"/>
    <mergeCell ref="M456:O456"/>
    <mergeCell ref="P456:R456"/>
    <mergeCell ref="S456:U456"/>
    <mergeCell ref="V456:X456"/>
    <mergeCell ref="Y456:AA456"/>
    <mergeCell ref="AB456:AD456"/>
    <mergeCell ref="AE456:AG456"/>
    <mergeCell ref="C455:I455"/>
    <mergeCell ref="C456:I456"/>
    <mergeCell ref="C459:I459"/>
    <mergeCell ref="C466:I467"/>
    <mergeCell ref="J457:L457"/>
    <mergeCell ref="M457:O457"/>
    <mergeCell ref="P457:R457"/>
    <mergeCell ref="S457:U457"/>
    <mergeCell ref="V457:X457"/>
    <mergeCell ref="Y457:AA457"/>
    <mergeCell ref="AB457:AD457"/>
    <mergeCell ref="AE457:AG457"/>
    <mergeCell ref="J458:L458"/>
    <mergeCell ref="M458:O458"/>
    <mergeCell ref="P458:R458"/>
    <mergeCell ref="S458:U458"/>
    <mergeCell ref="V458:X458"/>
    <mergeCell ref="Y458:AA458"/>
    <mergeCell ref="AB458:AD458"/>
    <mergeCell ref="AE458:AG458"/>
    <mergeCell ref="C457:I457"/>
    <mergeCell ref="C458:I458"/>
    <mergeCell ref="J459:L459"/>
    <mergeCell ref="M459:O459"/>
    <mergeCell ref="P459:R459"/>
    <mergeCell ref="S459:U459"/>
    <mergeCell ref="V459:X459"/>
    <mergeCell ref="Y459:AA459"/>
    <mergeCell ref="AB459:AD459"/>
    <mergeCell ref="AE459:AG459"/>
    <mergeCell ref="J465:U465"/>
    <mergeCell ref="V465:AG465"/>
    <mergeCell ref="J466:L466"/>
    <mergeCell ref="M466:O466"/>
    <mergeCell ref="P466:R466"/>
    <mergeCell ref="S466:U466"/>
    <mergeCell ref="V466:X466"/>
    <mergeCell ref="Y466:AA466"/>
    <mergeCell ref="AB466:AD466"/>
    <mergeCell ref="AE466:AG466"/>
    <mergeCell ref="V477:X477"/>
    <mergeCell ref="Y477:AA477"/>
    <mergeCell ref="AB477:AD477"/>
    <mergeCell ref="AE477:AG477"/>
    <mergeCell ref="E482:AD487"/>
    <mergeCell ref="C479:I479"/>
    <mergeCell ref="C476:I477"/>
    <mergeCell ref="J467:L467"/>
    <mergeCell ref="M467:O467"/>
    <mergeCell ref="P467:R467"/>
    <mergeCell ref="S467:U467"/>
    <mergeCell ref="V467:X467"/>
    <mergeCell ref="Y467:AA467"/>
    <mergeCell ref="AB467:AD467"/>
    <mergeCell ref="AE467:AG467"/>
    <mergeCell ref="J475:U475"/>
    <mergeCell ref="V475:AG475"/>
    <mergeCell ref="J476:L476"/>
    <mergeCell ref="M476:O476"/>
    <mergeCell ref="P476:R476"/>
    <mergeCell ref="S476:U476"/>
    <mergeCell ref="V476:X476"/>
    <mergeCell ref="Y476:AA476"/>
    <mergeCell ref="AB476:AD476"/>
    <mergeCell ref="AE476:AG476"/>
    <mergeCell ref="C469:I469"/>
    <mergeCell ref="J469:O469"/>
    <mergeCell ref="J479:O479"/>
    <mergeCell ref="C492:D493"/>
    <mergeCell ref="E493:K493"/>
    <mergeCell ref="L493:Q493"/>
    <mergeCell ref="R493:X493"/>
    <mergeCell ref="Y493:AD493"/>
    <mergeCell ref="C494:D497"/>
    <mergeCell ref="E494:K494"/>
    <mergeCell ref="L494:O494"/>
    <mergeCell ref="P494:Q494"/>
    <mergeCell ref="R494:X494"/>
    <mergeCell ref="Y494:AB494"/>
    <mergeCell ref="AC494:AD494"/>
    <mergeCell ref="E495:K495"/>
    <mergeCell ref="L495:O495"/>
    <mergeCell ref="P495:Q495"/>
    <mergeCell ref="R495:X495"/>
    <mergeCell ref="E496:K496"/>
    <mergeCell ref="R496:X496"/>
    <mergeCell ref="Y496:AB496"/>
    <mergeCell ref="AC496:AD496"/>
    <mergeCell ref="E497:K497"/>
    <mergeCell ref="L497:O497"/>
    <mergeCell ref="P497:Q497"/>
    <mergeCell ref="R497:X497"/>
    <mergeCell ref="Y497:AB497"/>
    <mergeCell ref="AC497:AD497"/>
    <mergeCell ref="J477:L477"/>
    <mergeCell ref="M477:O477"/>
    <mergeCell ref="P477:R477"/>
    <mergeCell ref="S477:U477"/>
    <mergeCell ref="C498:D498"/>
    <mergeCell ref="E498:K498"/>
    <mergeCell ref="L498:O498"/>
    <mergeCell ref="P498:Q498"/>
    <mergeCell ref="R498:X498"/>
    <mergeCell ref="Y498:AB498"/>
    <mergeCell ref="AC498:AD498"/>
    <mergeCell ref="C503:H504"/>
    <mergeCell ref="I503:N504"/>
    <mergeCell ref="O503:T504"/>
    <mergeCell ref="U503:Z504"/>
    <mergeCell ref="C505:G505"/>
    <mergeCell ref="I505:M505"/>
    <mergeCell ref="O505:S505"/>
    <mergeCell ref="U505:Y505"/>
    <mergeCell ref="C513:H514"/>
    <mergeCell ref="I513:N514"/>
    <mergeCell ref="C515:G515"/>
    <mergeCell ref="I515:M515"/>
    <mergeCell ref="C519:H519"/>
    <mergeCell ref="I519:N519"/>
    <mergeCell ref="O519:T519"/>
    <mergeCell ref="C520:H520"/>
    <mergeCell ref="I520:N520"/>
    <mergeCell ref="O520:T520"/>
    <mergeCell ref="G525:H525"/>
    <mergeCell ref="AC525:AD525"/>
    <mergeCell ref="AE525:AF525"/>
    <mergeCell ref="G526:H526"/>
    <mergeCell ref="I526:L526"/>
    <mergeCell ref="M526:P526"/>
    <mergeCell ref="Q526:T526"/>
    <mergeCell ref="U526:X526"/>
    <mergeCell ref="Y526:AB526"/>
    <mergeCell ref="AC526:AD526"/>
    <mergeCell ref="AE526:AF526"/>
    <mergeCell ref="Q530:T530"/>
    <mergeCell ref="U530:X530"/>
    <mergeCell ref="Y530:AA530"/>
    <mergeCell ref="AC530:AD530"/>
    <mergeCell ref="AE530:AF530"/>
    <mergeCell ref="C527:D528"/>
    <mergeCell ref="G527:H527"/>
    <mergeCell ref="I527:K527"/>
    <mergeCell ref="M527:O527"/>
    <mergeCell ref="Q527:S527"/>
    <mergeCell ref="U527:W527"/>
    <mergeCell ref="Y527:AA527"/>
    <mergeCell ref="AC527:AD527"/>
    <mergeCell ref="AE527:AF527"/>
    <mergeCell ref="G528:H528"/>
    <mergeCell ref="I528:K528"/>
    <mergeCell ref="M528:O528"/>
    <mergeCell ref="Q528:S528"/>
    <mergeCell ref="U528:W528"/>
    <mergeCell ref="Y528:AA528"/>
    <mergeCell ref="AC528:AD528"/>
    <mergeCell ref="AE528:AF528"/>
    <mergeCell ref="AI279:AQ280"/>
    <mergeCell ref="C534:L535"/>
    <mergeCell ref="M534:O534"/>
    <mergeCell ref="P534:S534"/>
    <mergeCell ref="M535:O535"/>
    <mergeCell ref="P535:S535"/>
    <mergeCell ref="C536:I537"/>
    <mergeCell ref="J536:L536"/>
    <mergeCell ref="M536:O536"/>
    <mergeCell ref="P536:R536"/>
    <mergeCell ref="J537:L537"/>
    <mergeCell ref="M537:O537"/>
    <mergeCell ref="P537:R537"/>
    <mergeCell ref="C538:I539"/>
    <mergeCell ref="J538:L538"/>
    <mergeCell ref="M538:O538"/>
    <mergeCell ref="P538:R538"/>
    <mergeCell ref="J539:L539"/>
    <mergeCell ref="M539:O539"/>
    <mergeCell ref="P539:R539"/>
    <mergeCell ref="C529:D530"/>
    <mergeCell ref="G529:H529"/>
    <mergeCell ref="I529:L529"/>
    <mergeCell ref="M529:P529"/>
    <mergeCell ref="Q529:T529"/>
    <mergeCell ref="U529:X529"/>
    <mergeCell ref="Y529:AA529"/>
    <mergeCell ref="AC529:AD529"/>
    <mergeCell ref="AE529:AF529"/>
    <mergeCell ref="G530:H530"/>
    <mergeCell ref="I530:L530"/>
    <mergeCell ref="M530:P530"/>
  </mergeCells>
  <phoneticPr fontId="1"/>
  <conditionalFormatting sqref="C520:H520">
    <cfRule type="expression" dxfId="16" priority="6">
      <formula>COUNTA($I$32:$T$32)=1</formula>
    </cfRule>
  </conditionalFormatting>
  <conditionalFormatting sqref="I520:N520">
    <cfRule type="expression" dxfId="15" priority="5">
      <formula>COUNTA($C$32,$O$32)=1</formula>
    </cfRule>
  </conditionalFormatting>
  <conditionalFormatting sqref="L494:O495">
    <cfRule type="expression" priority="9">
      <formula>LEN($L$6) &gt; 7</formula>
    </cfRule>
  </conditionalFormatting>
  <conditionalFormatting sqref="L497:O498">
    <cfRule type="expression" priority="8">
      <formula>LEN($L$6) &gt; 7</formula>
    </cfRule>
  </conditionalFormatting>
  <conditionalFormatting sqref="O520:T520">
    <cfRule type="expression" dxfId="14" priority="4">
      <formula>COUNTA($C$32:$N$32)=1</formula>
    </cfRule>
  </conditionalFormatting>
  <conditionalFormatting sqref="S5">
    <cfRule type="expression" dxfId="13" priority="16">
      <formula>COUNTA($G$5)=0</formula>
    </cfRule>
  </conditionalFormatting>
  <conditionalFormatting sqref="S7">
    <cfRule type="expression" dxfId="12" priority="21">
      <formula>COUNTA($G$5)=0</formula>
    </cfRule>
  </conditionalFormatting>
  <conditionalFormatting sqref="T318">
    <cfRule type="expression" dxfId="11" priority="22">
      <formula>COUNTA($O$321)=0</formula>
    </cfRule>
  </conditionalFormatting>
  <conditionalFormatting sqref="T301:AD305">
    <cfRule type="expression" dxfId="10" priority="11">
      <formula>COUNTA($O$305)=0</formula>
    </cfRule>
  </conditionalFormatting>
  <conditionalFormatting sqref="U24:X24">
    <cfRule type="expression" dxfId="9" priority="20">
      <formula>NOT($U$24=$AA$18)</formula>
    </cfRule>
  </conditionalFormatting>
  <conditionalFormatting sqref="U25:X25">
    <cfRule type="expression" dxfId="8" priority="19">
      <formula>NOT($AA$19=$U$25)</formula>
    </cfRule>
  </conditionalFormatting>
  <conditionalFormatting sqref="X65:Z65">
    <cfRule type="expression" dxfId="7" priority="18">
      <formula>NOT($AA$18=$X$65)</formula>
    </cfRule>
  </conditionalFormatting>
  <conditionalFormatting sqref="Y496:AB498">
    <cfRule type="expression" priority="7">
      <formula>LEN($L$6) &gt; 7</formula>
    </cfRule>
  </conditionalFormatting>
  <conditionalFormatting sqref="AA65:AC65">
    <cfRule type="expression" dxfId="6" priority="17">
      <formula>NOT($AA$19=$AA$65)</formula>
    </cfRule>
  </conditionalFormatting>
  <dataValidations count="17">
    <dataValidation type="list" allowBlank="1" showInputMessage="1" showErrorMessage="1" sqref="M9 T9 AF9 N7:N8" xr:uid="{00000000-0002-0000-0000-000000000000}">
      <formula1>"①,②"</formula1>
    </dataValidation>
    <dataValidation type="list" allowBlank="1" showInputMessage="1" showErrorMessage="1" sqref="G5:N6" xr:uid="{00000000-0002-0000-0000-000001000000}">
      <formula1>INDIRECT("テーブル1[#見出し]")</formula1>
    </dataValidation>
    <dataValidation type="whole" allowBlank="1" showInputMessage="1" showErrorMessage="1" sqref="E24:T25 E18:Z19" xr:uid="{00000000-0002-0000-0000-000005000000}">
      <formula1>0</formula1>
      <formula2>10000</formula2>
    </dataValidation>
    <dataValidation type="list" allowBlank="1" showInputMessage="1" sqref="S5" xr:uid="{068F3C7E-934D-440B-BA68-F47F0D6DD0EF}">
      <formula1>INDIRECT("テーブル2["&amp;G5&amp;"]")</formula1>
    </dataValidation>
    <dataValidation type="list" allowBlank="1" showInputMessage="1" sqref="S7" xr:uid="{061C8FD6-CA2D-4A47-9C18-6A00EF4D6C5C}">
      <formula1>INDIRECT("テーブル1["&amp;G5&amp;"]")</formula1>
    </dataValidation>
    <dataValidation type="list" allowBlank="1" prompt="※常駐の場合は「常駐」と記入してください。" sqref="O311:R311" xr:uid="{BF80B6A8-D420-44B6-9ADF-E75DD33CEB68}">
      <formula1>"　,常駐"</formula1>
    </dataValidation>
    <dataValidation type="list" allowBlank="1" showErrorMessage="1" sqref="O317:R321 O300:R305" xr:uid="{9B968738-5EA6-4D6B-8087-C9756A188177}">
      <formula1>"○"</formula1>
    </dataValidation>
    <dataValidation type="list" allowBlank="1" showInputMessage="1" sqref="Q336:S360 Q390:S397 AI376:AJ385 AH351:AH360 AJ350:AJ359 AH377:AH385 Q368:S385" xr:uid="{AF52D1C5-30B8-4DD5-AF65-F5470A7F9FF7}">
      <formula1>"男子,女子,混合"</formula1>
    </dataValidation>
    <dataValidation type="list" allowBlank="1" showInputMessage="1" sqref="T336:W360 T365 AK350:AN359 T331:T334 AK376:AN385 T390:T397 T368:W385" xr:uid="{3230302B-983A-49EC-A60A-99769645026B}">
      <formula1>"優勝,準優勝,３位入賞,４位入賞,５位入賞,６位入賞,７位入賞,８位入賞,ベスト８,ベスト１６,ベスト３２,出場"</formula1>
    </dataValidation>
    <dataValidation type="list" allowBlank="1" showInputMessage="1" showErrorMessage="1" sqref="AR357:AR361" xr:uid="{7D22F5D6-706F-4B7A-8A1C-014AB3722ECE}">
      <formula1>"男子"</formula1>
    </dataValidation>
    <dataValidation type="list" allowBlank="1" showInputMessage="1" showErrorMessage="1" sqref="Q331:S334 Q365:S365 N398:P398" xr:uid="{D6384075-434C-4CA2-89E4-D65CD1D186A4}">
      <formula1>"男子,女子,混合"</formula1>
    </dataValidation>
    <dataValidation type="textLength" errorStyle="warning" allowBlank="1" showInputMessage="1" showErrorMessage="1" errorTitle="桁数は合っていますか？" error="千円単位で記入をしてください" sqref="J454:R459 V454:AD459 J477:R477 V477:AD477 L470:U470 U467:AD469 X470:AG470 K467:O468 L480:T480 U479:AC479 X480:AF480 J467:J469 P467:R469 J479 P479:Q479" xr:uid="{49F058BE-0A0F-4EBC-91ED-F7E1F22246DF}">
      <formula1>2</formula1>
      <formula2>4</formula2>
    </dataValidation>
    <dataValidation type="textLength" errorStyle="warning" allowBlank="1" showInputMessage="1" showErrorMessage="1" errorTitle="桁数は合っていますか？" error="千円単位で記入をしてください。" sqref="P536:R539 L494:O495 L497:O498 Y494:AB494 Y497:AB498 C505:G505 O505:S505 U505:Y505 C515:G515" xr:uid="{7FBA873F-C549-4351-970A-B22FF43DA66A}">
      <formula1>4</formula1>
      <formula2>7</formula2>
    </dataValidation>
    <dataValidation type="textLength" errorStyle="warning" allowBlank="1" showInputMessage="1" showErrorMessage="1" errorTitle="桁数は合っていますか？" error="千円単位で記入をしてください。" sqref="I527:K528 M527:O528 Q527:S528 U527:W528 Y529:AA530" xr:uid="{450AB231-56AB-4386-A9F2-427823DDB31D}">
      <formula1>0</formula1>
      <formula2>7</formula2>
    </dataValidation>
    <dataValidation type="list" allowBlank="1" showInputMessage="1" showErrorMessage="1" sqref="C520:T520" xr:uid="{31ADA474-B07C-4628-8FCD-6A87E13E22FC}">
      <formula1>"〇"</formula1>
    </dataValidation>
    <dataValidation type="textLength" errorStyle="warning" allowBlank="1" showInputMessage="1" showErrorMessage="1" errorTitle="桁数は合っていますか？" error="千円単位で入力をしてください。" sqref="X527:X528 L527:L528 P527:P528 T527:T528 AB529:AB530" xr:uid="{78A2072C-3DF1-4205-BFEA-9636EA5A8103}">
      <formula1>3</formula1>
      <formula2>7</formula2>
    </dataValidation>
    <dataValidation errorStyle="warning" allowBlank="1" showInputMessage="1" showErrorMessage="1" sqref="Y496:AB496" xr:uid="{39728D4D-AE8F-4AC0-8F5C-60D60EAB603E}"/>
  </dataValidations>
  <printOptions horizontalCentered="1"/>
  <pageMargins left="0.31496062992125984" right="0.31496062992125984" top="0.35433070866141736" bottom="0.35433070866141736" header="0.31496062992125984" footer="0.31496062992125984"/>
  <pageSetup paperSize="9" scale="80" fitToHeight="0" orientation="portrait" r:id="rId1"/>
  <headerFooter>
    <oddFooter>&amp;C&amp;P</oddFooter>
  </headerFooter>
  <rowBreaks count="9" manualBreakCount="9">
    <brk id="66" max="33" man="1"/>
    <brk id="121" max="33" man="1"/>
    <brk id="158" max="33" man="1"/>
    <brk id="216" max="33" man="1"/>
    <brk id="273" max="33" man="1"/>
    <brk id="323" max="33" man="1"/>
    <brk id="386" max="33" man="1"/>
    <brk id="425" max="33" man="1"/>
    <brk id="488"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U15"/>
  <sheetViews>
    <sheetView workbookViewId="0">
      <selection activeCell="F26" sqref="F26"/>
    </sheetView>
  </sheetViews>
  <sheetFormatPr defaultColWidth="18.75" defaultRowHeight="18.75" x14ac:dyDescent="0.4"/>
  <sheetData>
    <row r="1" spans="1:47" ht="19.5" x14ac:dyDescent="0.4">
      <c r="A1" s="56" t="s">
        <v>286</v>
      </c>
      <c r="B1" s="56" t="s">
        <v>287</v>
      </c>
      <c r="C1" s="56" t="s">
        <v>288</v>
      </c>
      <c r="D1" s="56" t="s">
        <v>289</v>
      </c>
      <c r="E1" s="56" t="s">
        <v>290</v>
      </c>
      <c r="F1" s="56" t="s">
        <v>291</v>
      </c>
      <c r="G1" s="56" t="s">
        <v>292</v>
      </c>
      <c r="H1" s="56" t="s">
        <v>293</v>
      </c>
      <c r="I1" s="56" t="s">
        <v>294</v>
      </c>
      <c r="J1" s="56" t="s">
        <v>295</v>
      </c>
      <c r="K1" s="56" t="s">
        <v>296</v>
      </c>
      <c r="L1" s="56" t="s">
        <v>297</v>
      </c>
      <c r="M1" s="56" t="s">
        <v>298</v>
      </c>
      <c r="N1" s="56" t="s">
        <v>299</v>
      </c>
      <c r="O1" s="56" t="s">
        <v>300</v>
      </c>
      <c r="P1" s="56" t="s">
        <v>301</v>
      </c>
      <c r="Q1" s="56" t="s">
        <v>302</v>
      </c>
      <c r="R1" s="56" t="s">
        <v>303</v>
      </c>
      <c r="S1" s="56" t="s">
        <v>304</v>
      </c>
      <c r="T1" s="56" t="s">
        <v>305</v>
      </c>
      <c r="U1" s="56" t="s">
        <v>306</v>
      </c>
      <c r="V1" s="56" t="s">
        <v>307</v>
      </c>
      <c r="W1" s="56" t="s">
        <v>308</v>
      </c>
      <c r="X1" s="56" t="s">
        <v>309</v>
      </c>
      <c r="Y1" s="56" t="s">
        <v>310</v>
      </c>
      <c r="Z1" s="56" t="s">
        <v>311</v>
      </c>
      <c r="AA1" s="56" t="s">
        <v>312</v>
      </c>
      <c r="AB1" s="56" t="s">
        <v>313</v>
      </c>
      <c r="AC1" s="56" t="s">
        <v>314</v>
      </c>
      <c r="AD1" s="56" t="s">
        <v>315</v>
      </c>
      <c r="AE1" s="56" t="s">
        <v>316</v>
      </c>
      <c r="AF1" s="56" t="s">
        <v>317</v>
      </c>
      <c r="AG1" s="56" t="s">
        <v>318</v>
      </c>
      <c r="AH1" s="56" t="s">
        <v>319</v>
      </c>
      <c r="AI1" s="56" t="s">
        <v>320</v>
      </c>
      <c r="AJ1" s="56" t="s">
        <v>321</v>
      </c>
      <c r="AK1" s="56" t="s">
        <v>322</v>
      </c>
      <c r="AL1" s="56" t="s">
        <v>323</v>
      </c>
      <c r="AM1" s="56" t="s">
        <v>324</v>
      </c>
      <c r="AN1" s="56" t="s">
        <v>325</v>
      </c>
      <c r="AO1" s="56" t="s">
        <v>326</v>
      </c>
      <c r="AP1" s="56" t="s">
        <v>327</v>
      </c>
      <c r="AQ1" s="56" t="s">
        <v>328</v>
      </c>
      <c r="AR1" s="56" t="s">
        <v>329</v>
      </c>
      <c r="AS1" s="56" t="s">
        <v>330</v>
      </c>
      <c r="AT1" s="56" t="s">
        <v>331</v>
      </c>
      <c r="AU1" s="56" t="s">
        <v>332</v>
      </c>
    </row>
    <row r="2" spans="1:47" x14ac:dyDescent="0.4">
      <c r="A2" s="52" t="s">
        <v>670</v>
      </c>
      <c r="B2" t="s">
        <v>526</v>
      </c>
      <c r="C2" s="52" t="s">
        <v>481</v>
      </c>
      <c r="D2" t="s">
        <v>482</v>
      </c>
      <c r="E2" s="52" t="s">
        <v>483</v>
      </c>
      <c r="F2" t="s">
        <v>1497</v>
      </c>
      <c r="G2" t="s">
        <v>505</v>
      </c>
      <c r="H2" t="s">
        <v>528</v>
      </c>
      <c r="I2" s="52" t="s">
        <v>794</v>
      </c>
      <c r="J2" t="s">
        <v>528</v>
      </c>
      <c r="K2" s="52" t="s">
        <v>586</v>
      </c>
      <c r="L2" t="s">
        <v>860</v>
      </c>
      <c r="M2" t="s">
        <v>1513</v>
      </c>
      <c r="N2" t="s">
        <v>550</v>
      </c>
      <c r="O2" t="s">
        <v>1518</v>
      </c>
      <c r="P2" t="s">
        <v>1522</v>
      </c>
      <c r="Q2" t="s">
        <v>486</v>
      </c>
      <c r="R2" t="s">
        <v>487</v>
      </c>
      <c r="S2" t="s">
        <v>510</v>
      </c>
      <c r="T2" t="s">
        <v>594</v>
      </c>
      <c r="U2" t="s">
        <v>533</v>
      </c>
      <c r="V2" t="s">
        <v>489</v>
      </c>
      <c r="W2" t="s">
        <v>535</v>
      </c>
      <c r="X2" t="s">
        <v>1544</v>
      </c>
      <c r="Y2" t="s">
        <v>1412</v>
      </c>
      <c r="Z2" t="s">
        <v>595</v>
      </c>
      <c r="AA2" t="s">
        <v>1549</v>
      </c>
      <c r="AB2" t="s">
        <v>491</v>
      </c>
      <c r="AC2" t="s">
        <v>558</v>
      </c>
      <c r="AD2" t="s">
        <v>518</v>
      </c>
      <c r="AE2" t="s">
        <v>494</v>
      </c>
      <c r="AF2" t="s">
        <v>1554</v>
      </c>
      <c r="AG2" t="s">
        <v>540</v>
      </c>
      <c r="AH2" t="s">
        <v>541</v>
      </c>
      <c r="AI2" t="s">
        <v>520</v>
      </c>
      <c r="AJ2" t="s">
        <v>1570</v>
      </c>
      <c r="AK2" t="s">
        <v>543</v>
      </c>
      <c r="AL2" t="s">
        <v>522</v>
      </c>
      <c r="AM2" s="52" t="s">
        <v>497</v>
      </c>
      <c r="AN2" t="s">
        <v>1576</v>
      </c>
      <c r="AO2" s="52" t="s">
        <v>1413</v>
      </c>
      <c r="AP2" t="s">
        <v>1588</v>
      </c>
      <c r="AQ2" t="s">
        <v>523</v>
      </c>
      <c r="AR2" t="s">
        <v>1594</v>
      </c>
      <c r="AS2" t="s">
        <v>1627</v>
      </c>
      <c r="AT2" t="s">
        <v>499</v>
      </c>
      <c r="AU2" t="s">
        <v>528</v>
      </c>
    </row>
    <row r="3" spans="1:47" x14ac:dyDescent="0.4">
      <c r="A3" t="s">
        <v>591</v>
      </c>
      <c r="B3" t="s">
        <v>480</v>
      </c>
      <c r="C3" s="52" t="s">
        <v>502</v>
      </c>
      <c r="D3" t="s">
        <v>503</v>
      </c>
      <c r="F3" t="s">
        <v>484</v>
      </c>
      <c r="G3" t="s">
        <v>527</v>
      </c>
      <c r="H3" t="s">
        <v>562</v>
      </c>
      <c r="K3" t="s">
        <v>601</v>
      </c>
      <c r="L3" t="s">
        <v>867</v>
      </c>
      <c r="M3" t="s">
        <v>893</v>
      </c>
      <c r="N3" t="s">
        <v>507</v>
      </c>
      <c r="O3" t="s">
        <v>551</v>
      </c>
      <c r="R3" t="s">
        <v>509</v>
      </c>
      <c r="S3" t="s">
        <v>1525</v>
      </c>
      <c r="T3" t="s">
        <v>578</v>
      </c>
      <c r="U3" t="s">
        <v>554</v>
      </c>
      <c r="V3" t="s">
        <v>534</v>
      </c>
      <c r="W3" t="s">
        <v>1542</v>
      </c>
      <c r="X3" t="s">
        <v>556</v>
      </c>
      <c r="Y3" t="s">
        <v>514</v>
      </c>
      <c r="Z3" t="s">
        <v>580</v>
      </c>
      <c r="AA3" t="s">
        <v>1166</v>
      </c>
      <c r="AB3" t="s">
        <v>1553</v>
      </c>
      <c r="AC3" t="s">
        <v>539</v>
      </c>
      <c r="AD3" t="s">
        <v>493</v>
      </c>
      <c r="AF3" t="s">
        <v>495</v>
      </c>
      <c r="AG3" t="s">
        <v>1555</v>
      </c>
      <c r="AH3" t="s">
        <v>1256</v>
      </c>
      <c r="AI3" t="s">
        <v>1566</v>
      </c>
      <c r="AK3" t="s">
        <v>521</v>
      </c>
      <c r="AL3" t="s">
        <v>496</v>
      </c>
      <c r="AN3" t="s">
        <v>1335</v>
      </c>
      <c r="AP3" t="s">
        <v>1591</v>
      </c>
      <c r="AQ3" t="s">
        <v>1362</v>
      </c>
      <c r="AR3" t="s">
        <v>524</v>
      </c>
      <c r="AS3" t="s">
        <v>1596</v>
      </c>
      <c r="AT3" t="s">
        <v>1598</v>
      </c>
      <c r="AU3" t="s">
        <v>562</v>
      </c>
    </row>
    <row r="4" spans="1:47" x14ac:dyDescent="0.4">
      <c r="A4" t="s">
        <v>525</v>
      </c>
      <c r="B4" t="s">
        <v>501</v>
      </c>
      <c r="C4" t="s">
        <v>1491</v>
      </c>
      <c r="D4" t="s">
        <v>1493</v>
      </c>
      <c r="F4" t="s">
        <v>504</v>
      </c>
      <c r="G4" t="s">
        <v>485</v>
      </c>
      <c r="H4" t="s">
        <v>783</v>
      </c>
      <c r="K4" t="s">
        <v>597</v>
      </c>
      <c r="L4" t="s">
        <v>586</v>
      </c>
      <c r="M4" t="s">
        <v>606</v>
      </c>
      <c r="N4" t="s">
        <v>916</v>
      </c>
      <c r="O4" t="s">
        <v>530</v>
      </c>
      <c r="S4" t="s">
        <v>552</v>
      </c>
      <c r="T4" t="s">
        <v>1006</v>
      </c>
      <c r="U4" t="s">
        <v>512</v>
      </c>
      <c r="V4" t="s">
        <v>1537</v>
      </c>
      <c r="W4" t="s">
        <v>490</v>
      </c>
      <c r="X4" t="s">
        <v>579</v>
      </c>
      <c r="Y4" t="s">
        <v>537</v>
      </c>
      <c r="Z4" t="s">
        <v>562</v>
      </c>
      <c r="AA4" t="s">
        <v>595</v>
      </c>
      <c r="AB4" t="s">
        <v>516</v>
      </c>
      <c r="AC4" t="s">
        <v>492</v>
      </c>
      <c r="AD4" t="s">
        <v>1647</v>
      </c>
      <c r="AG4" t="s">
        <v>559</v>
      </c>
      <c r="AH4" t="s">
        <v>1562</v>
      </c>
      <c r="AI4" t="s">
        <v>1568</v>
      </c>
      <c r="AK4" t="s">
        <v>1572</v>
      </c>
      <c r="AL4" t="s">
        <v>544</v>
      </c>
      <c r="AN4" t="s">
        <v>562</v>
      </c>
      <c r="AP4" t="s">
        <v>1414</v>
      </c>
      <c r="AQ4" t="s">
        <v>1415</v>
      </c>
      <c r="AR4" t="s">
        <v>498</v>
      </c>
      <c r="AU4" t="s">
        <v>867</v>
      </c>
    </row>
    <row r="5" spans="1:47" x14ac:dyDescent="0.4">
      <c r="A5" t="s">
        <v>1486</v>
      </c>
      <c r="B5" t="s">
        <v>548</v>
      </c>
      <c r="D5" t="s">
        <v>1495</v>
      </c>
      <c r="G5" t="s">
        <v>747</v>
      </c>
      <c r="H5" t="s">
        <v>1500</v>
      </c>
      <c r="K5" t="s">
        <v>529</v>
      </c>
      <c r="L5" t="s">
        <v>598</v>
      </c>
      <c r="M5" t="s">
        <v>605</v>
      </c>
      <c r="O5" t="s">
        <v>508</v>
      </c>
      <c r="S5" t="s">
        <v>531</v>
      </c>
      <c r="T5" t="s">
        <v>588</v>
      </c>
      <c r="U5" t="s">
        <v>1625</v>
      </c>
      <c r="V5" t="s">
        <v>1539</v>
      </c>
      <c r="W5" t="s">
        <v>513</v>
      </c>
      <c r="X5" t="s">
        <v>536</v>
      </c>
      <c r="Z5" t="s">
        <v>589</v>
      </c>
      <c r="AA5" t="s">
        <v>563</v>
      </c>
      <c r="AC5" t="s">
        <v>517</v>
      </c>
      <c r="AG5" t="s">
        <v>519</v>
      </c>
      <c r="AH5" t="s">
        <v>1629</v>
      </c>
      <c r="AI5" t="s">
        <v>573</v>
      </c>
      <c r="AK5" t="s">
        <v>1631</v>
      </c>
      <c r="AL5" t="s">
        <v>1574</v>
      </c>
      <c r="AN5" t="s">
        <v>1578</v>
      </c>
      <c r="AQ5" t="s">
        <v>545</v>
      </c>
      <c r="AR5" t="s">
        <v>546</v>
      </c>
      <c r="AU5" t="s">
        <v>1602</v>
      </c>
    </row>
    <row r="6" spans="1:47" x14ac:dyDescent="0.4">
      <c r="A6" t="s">
        <v>574</v>
      </c>
      <c r="D6" t="s">
        <v>517</v>
      </c>
      <c r="H6" t="s">
        <v>779</v>
      </c>
      <c r="K6" t="s">
        <v>576</v>
      </c>
      <c r="L6" t="s">
        <v>567</v>
      </c>
      <c r="M6" t="s">
        <v>897</v>
      </c>
      <c r="O6" t="s">
        <v>1520</v>
      </c>
      <c r="S6" t="s">
        <v>488</v>
      </c>
      <c r="T6" t="s">
        <v>553</v>
      </c>
      <c r="U6" t="s">
        <v>569</v>
      </c>
      <c r="V6" t="s">
        <v>555</v>
      </c>
      <c r="X6" t="s">
        <v>1545</v>
      </c>
      <c r="Z6" t="s">
        <v>515</v>
      </c>
      <c r="AA6" t="s">
        <v>602</v>
      </c>
      <c r="AG6" t="s">
        <v>582</v>
      </c>
      <c r="AH6" t="s">
        <v>1630</v>
      </c>
      <c r="AI6" t="s">
        <v>542</v>
      </c>
      <c r="AK6" t="s">
        <v>1293</v>
      </c>
      <c r="AN6" t="s">
        <v>1580</v>
      </c>
      <c r="AU6" t="s">
        <v>563</v>
      </c>
    </row>
    <row r="7" spans="1:47" x14ac:dyDescent="0.4">
      <c r="A7" t="s">
        <v>500</v>
      </c>
      <c r="H7" t="s">
        <v>517</v>
      </c>
      <c r="K7" t="s">
        <v>1506</v>
      </c>
      <c r="L7" t="s">
        <v>587</v>
      </c>
      <c r="M7" t="s">
        <v>604</v>
      </c>
      <c r="S7" t="s">
        <v>1528</v>
      </c>
      <c r="T7" t="s">
        <v>532</v>
      </c>
      <c r="X7" t="s">
        <v>570</v>
      </c>
      <c r="Z7" t="s">
        <v>557</v>
      </c>
      <c r="AA7" t="s">
        <v>1551</v>
      </c>
      <c r="AG7" t="s">
        <v>1239</v>
      </c>
      <c r="AH7" t="s">
        <v>560</v>
      </c>
      <c r="AI7" t="s">
        <v>583</v>
      </c>
      <c r="AN7" t="s">
        <v>1582</v>
      </c>
      <c r="AU7" t="s">
        <v>1604</v>
      </c>
    </row>
    <row r="8" spans="1:47" x14ac:dyDescent="0.4">
      <c r="A8" t="s">
        <v>564</v>
      </c>
      <c r="H8" t="s">
        <v>585</v>
      </c>
      <c r="K8" t="s">
        <v>566</v>
      </c>
      <c r="L8" t="s">
        <v>577</v>
      </c>
      <c r="M8" t="s">
        <v>1516</v>
      </c>
      <c r="S8" t="s">
        <v>964</v>
      </c>
      <c r="T8" t="s">
        <v>511</v>
      </c>
      <c r="Z8" t="s">
        <v>571</v>
      </c>
      <c r="AA8" t="s">
        <v>596</v>
      </c>
      <c r="AG8" t="s">
        <v>670</v>
      </c>
      <c r="AH8" t="s">
        <v>1564</v>
      </c>
      <c r="AI8" t="s">
        <v>561</v>
      </c>
      <c r="AN8" t="s">
        <v>574</v>
      </c>
    </row>
    <row r="9" spans="1:47" x14ac:dyDescent="0.4">
      <c r="A9" t="s">
        <v>547</v>
      </c>
      <c r="H9" t="s">
        <v>1503</v>
      </c>
      <c r="K9" t="s">
        <v>506</v>
      </c>
      <c r="L9" t="s">
        <v>593</v>
      </c>
      <c r="M9" t="s">
        <v>607</v>
      </c>
      <c r="T9" t="s">
        <v>504</v>
      </c>
      <c r="Z9" t="s">
        <v>538</v>
      </c>
      <c r="AA9" t="s">
        <v>581</v>
      </c>
      <c r="AG9" t="s">
        <v>572</v>
      </c>
      <c r="AN9" t="s">
        <v>584</v>
      </c>
    </row>
    <row r="10" spans="1:47" x14ac:dyDescent="0.4">
      <c r="A10" t="s">
        <v>1488</v>
      </c>
      <c r="H10" t="s">
        <v>565</v>
      </c>
      <c r="K10" t="s">
        <v>1508</v>
      </c>
      <c r="L10" t="s">
        <v>1636</v>
      </c>
      <c r="T10" t="s">
        <v>562</v>
      </c>
      <c r="AA10" t="s">
        <v>590</v>
      </c>
      <c r="AG10" t="s">
        <v>1558</v>
      </c>
      <c r="AN10" t="s">
        <v>1586</v>
      </c>
    </row>
    <row r="11" spans="1:47" x14ac:dyDescent="0.4">
      <c r="H11" t="s">
        <v>575</v>
      </c>
      <c r="K11" t="s">
        <v>592</v>
      </c>
      <c r="L11" t="s">
        <v>1637</v>
      </c>
      <c r="T11" t="s">
        <v>1531</v>
      </c>
      <c r="AA11" t="s">
        <v>562</v>
      </c>
      <c r="AN11" t="s">
        <v>486</v>
      </c>
    </row>
    <row r="12" spans="1:47" x14ac:dyDescent="0.4">
      <c r="H12" t="s">
        <v>513</v>
      </c>
      <c r="K12" t="s">
        <v>1510</v>
      </c>
      <c r="L12" t="s">
        <v>1635</v>
      </c>
      <c r="T12" t="s">
        <v>568</v>
      </c>
      <c r="AA12" t="s">
        <v>603</v>
      </c>
    </row>
    <row r="13" spans="1:47" x14ac:dyDescent="0.4">
      <c r="H13" t="s">
        <v>1622</v>
      </c>
      <c r="K13" t="s">
        <v>549</v>
      </c>
      <c r="T13" t="s">
        <v>1533</v>
      </c>
      <c r="AA13" t="s">
        <v>600</v>
      </c>
    </row>
    <row r="14" spans="1:47" x14ac:dyDescent="0.4">
      <c r="H14" t="s">
        <v>1621</v>
      </c>
      <c r="T14" t="s">
        <v>599</v>
      </c>
      <c r="AA14" t="s">
        <v>513</v>
      </c>
    </row>
    <row r="15" spans="1:47" x14ac:dyDescent="0.4">
      <c r="H15" t="s">
        <v>516</v>
      </c>
      <c r="T15" t="s">
        <v>1640</v>
      </c>
    </row>
  </sheetData>
  <phoneticPr fontId="1"/>
  <conditionalFormatting sqref="A1:XFD1048576">
    <cfRule type="duplicateValues" dxfId="5" priority="1"/>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15"/>
  <sheetViews>
    <sheetView workbookViewId="0">
      <selection activeCell="F26" sqref="F26"/>
    </sheetView>
  </sheetViews>
  <sheetFormatPr defaultColWidth="14.875" defaultRowHeight="18.75" x14ac:dyDescent="0.4"/>
  <sheetData>
    <row r="1" spans="1:47" ht="19.5" x14ac:dyDescent="0.4">
      <c r="A1" s="3" t="s">
        <v>286</v>
      </c>
      <c r="B1" s="3" t="s">
        <v>287</v>
      </c>
      <c r="C1" s="3" t="s">
        <v>288</v>
      </c>
      <c r="D1" s="3" t="s">
        <v>289</v>
      </c>
      <c r="E1" s="3" t="s">
        <v>290</v>
      </c>
      <c r="F1" s="3" t="s">
        <v>291</v>
      </c>
      <c r="G1" s="3" t="s">
        <v>292</v>
      </c>
      <c r="H1" s="3" t="s">
        <v>293</v>
      </c>
      <c r="I1" s="3" t="s">
        <v>294</v>
      </c>
      <c r="J1" s="3" t="s">
        <v>295</v>
      </c>
      <c r="K1" s="3" t="s">
        <v>296</v>
      </c>
      <c r="L1" s="3" t="s">
        <v>297</v>
      </c>
      <c r="M1" s="3" t="s">
        <v>298</v>
      </c>
      <c r="N1" s="3" t="s">
        <v>299</v>
      </c>
      <c r="O1" s="3" t="s">
        <v>300</v>
      </c>
      <c r="P1" s="3" t="s">
        <v>301</v>
      </c>
      <c r="Q1" s="3" t="s">
        <v>302</v>
      </c>
      <c r="R1" s="3" t="s">
        <v>303</v>
      </c>
      <c r="S1" s="3" t="s">
        <v>304</v>
      </c>
      <c r="T1" s="3" t="s">
        <v>305</v>
      </c>
      <c r="U1" s="3" t="s">
        <v>306</v>
      </c>
      <c r="V1" s="3" t="s">
        <v>307</v>
      </c>
      <c r="W1" s="3" t="s">
        <v>308</v>
      </c>
      <c r="X1" s="3" t="s">
        <v>309</v>
      </c>
      <c r="Y1" s="3" t="s">
        <v>310</v>
      </c>
      <c r="Z1" s="3" t="s">
        <v>311</v>
      </c>
      <c r="AA1" s="3" t="s">
        <v>312</v>
      </c>
      <c r="AB1" s="3" t="s">
        <v>313</v>
      </c>
      <c r="AC1" s="3" t="s">
        <v>314</v>
      </c>
      <c r="AD1" s="3" t="s">
        <v>315</v>
      </c>
      <c r="AE1" s="3" t="s">
        <v>316</v>
      </c>
      <c r="AF1" s="3" t="s">
        <v>317</v>
      </c>
      <c r="AG1" s="3" t="s">
        <v>318</v>
      </c>
      <c r="AH1" s="3" t="s">
        <v>319</v>
      </c>
      <c r="AI1" s="3" t="s">
        <v>320</v>
      </c>
      <c r="AJ1" s="3" t="s">
        <v>321</v>
      </c>
      <c r="AK1" s="3" t="s">
        <v>322</v>
      </c>
      <c r="AL1" s="3" t="s">
        <v>323</v>
      </c>
      <c r="AM1" s="3" t="s">
        <v>324</v>
      </c>
      <c r="AN1" s="3" t="s">
        <v>325</v>
      </c>
      <c r="AO1" s="3" t="s">
        <v>326</v>
      </c>
      <c r="AP1" s="3" t="s">
        <v>327</v>
      </c>
      <c r="AQ1" s="3" t="s">
        <v>328</v>
      </c>
      <c r="AR1" s="3" t="s">
        <v>329</v>
      </c>
      <c r="AS1" s="3" t="s">
        <v>330</v>
      </c>
      <c r="AT1" s="3" t="s">
        <v>331</v>
      </c>
      <c r="AU1" s="3" t="s">
        <v>332</v>
      </c>
    </row>
    <row r="2" spans="1:47" x14ac:dyDescent="0.4">
      <c r="A2" s="53" t="s">
        <v>333</v>
      </c>
      <c r="B2" s="51" t="s">
        <v>391</v>
      </c>
      <c r="C2" s="53" t="s">
        <v>335</v>
      </c>
      <c r="D2" s="51" t="s">
        <v>336</v>
      </c>
      <c r="E2" s="53" t="s">
        <v>337</v>
      </c>
      <c r="F2" s="53" t="s">
        <v>1650</v>
      </c>
      <c r="G2" s="51" t="s">
        <v>368</v>
      </c>
      <c r="H2" s="51" t="s">
        <v>1499</v>
      </c>
      <c r="I2" s="53" t="s">
        <v>341</v>
      </c>
      <c r="J2" s="51" t="s">
        <v>1505</v>
      </c>
      <c r="K2" s="53" t="s">
        <v>453</v>
      </c>
      <c r="L2" s="51" t="s">
        <v>342</v>
      </c>
      <c r="M2" s="51" t="s">
        <v>1514</v>
      </c>
      <c r="N2" s="53" t="s">
        <v>418</v>
      </c>
      <c r="O2" s="53" t="s">
        <v>1519</v>
      </c>
      <c r="P2" s="51" t="s">
        <v>1523</v>
      </c>
      <c r="Q2" t="s">
        <v>1524</v>
      </c>
      <c r="R2" s="51" t="s">
        <v>345</v>
      </c>
      <c r="S2" s="51" t="s">
        <v>375</v>
      </c>
      <c r="T2" s="51" t="s">
        <v>462</v>
      </c>
      <c r="U2" s="51" t="s">
        <v>1535</v>
      </c>
      <c r="V2" s="51" t="s">
        <v>347</v>
      </c>
      <c r="W2" s="51" t="s">
        <v>401</v>
      </c>
      <c r="X2" s="51" t="s">
        <v>474</v>
      </c>
      <c r="Y2" s="53" t="s">
        <v>1547</v>
      </c>
      <c r="Z2" s="53" t="s">
        <v>1548</v>
      </c>
      <c r="AA2" s="51" t="s">
        <v>1550</v>
      </c>
      <c r="AB2" s="51" t="s">
        <v>351</v>
      </c>
      <c r="AC2" s="51" t="s">
        <v>425</v>
      </c>
      <c r="AD2" s="51" t="s">
        <v>382</v>
      </c>
      <c r="AE2" s="51" t="s">
        <v>354</v>
      </c>
      <c r="AF2" s="51" t="s">
        <v>1615</v>
      </c>
      <c r="AG2" s="51" t="s">
        <v>407</v>
      </c>
      <c r="AH2" s="51" t="s">
        <v>439</v>
      </c>
      <c r="AI2" s="51" t="s">
        <v>384</v>
      </c>
      <c r="AJ2" s="51" t="s">
        <v>1571</v>
      </c>
      <c r="AK2" s="51" t="s">
        <v>409</v>
      </c>
      <c r="AL2" s="51" t="s">
        <v>386</v>
      </c>
      <c r="AM2" s="51" t="s">
        <v>359</v>
      </c>
      <c r="AN2" s="51" t="s">
        <v>1577</v>
      </c>
      <c r="AO2" s="51" t="s">
        <v>360</v>
      </c>
      <c r="AP2" s="51" t="s">
        <v>1589</v>
      </c>
      <c r="AQ2" s="51" t="s">
        <v>388</v>
      </c>
      <c r="AR2" s="51" t="s">
        <v>1595</v>
      </c>
      <c r="AS2" s="51" t="s">
        <v>1620</v>
      </c>
      <c r="AT2" s="51" t="s">
        <v>363</v>
      </c>
      <c r="AU2" s="51" t="s">
        <v>413</v>
      </c>
    </row>
    <row r="3" spans="1:47" x14ac:dyDescent="0.4">
      <c r="A3" t="s">
        <v>1485</v>
      </c>
      <c r="B3" t="s">
        <v>334</v>
      </c>
      <c r="C3" s="52" t="s">
        <v>366</v>
      </c>
      <c r="D3" t="s">
        <v>367</v>
      </c>
      <c r="F3" s="52" t="s">
        <v>338</v>
      </c>
      <c r="G3" t="s">
        <v>393</v>
      </c>
      <c r="H3" t="s">
        <v>369</v>
      </c>
      <c r="K3" t="s">
        <v>468</v>
      </c>
      <c r="L3" t="s">
        <v>1512</v>
      </c>
      <c r="M3" t="s">
        <v>444</v>
      </c>
      <c r="N3" t="s">
        <v>396</v>
      </c>
      <c r="O3" t="s">
        <v>419</v>
      </c>
      <c r="R3" t="s">
        <v>374</v>
      </c>
      <c r="S3" t="s">
        <v>1526</v>
      </c>
      <c r="T3" t="s">
        <v>445</v>
      </c>
      <c r="U3" t="s">
        <v>421</v>
      </c>
      <c r="V3" t="s">
        <v>1536</v>
      </c>
      <c r="W3" t="s">
        <v>1613</v>
      </c>
      <c r="X3" t="s">
        <v>422</v>
      </c>
      <c r="Y3" t="s">
        <v>379</v>
      </c>
      <c r="Z3" t="s">
        <v>447</v>
      </c>
      <c r="AA3" t="s">
        <v>380</v>
      </c>
      <c r="AB3" t="s">
        <v>476</v>
      </c>
      <c r="AC3" t="s">
        <v>406</v>
      </c>
      <c r="AD3" t="s">
        <v>353</v>
      </c>
      <c r="AF3" t="s">
        <v>355</v>
      </c>
      <c r="AG3" t="s">
        <v>1556</v>
      </c>
      <c r="AH3" t="s">
        <v>1560</v>
      </c>
      <c r="AI3" t="s">
        <v>1567</v>
      </c>
      <c r="AK3" t="s">
        <v>385</v>
      </c>
      <c r="AL3" t="s">
        <v>358</v>
      </c>
      <c r="AN3" t="s">
        <v>387</v>
      </c>
      <c r="AP3" t="s">
        <v>1590</v>
      </c>
      <c r="AQ3" t="s">
        <v>416</v>
      </c>
      <c r="AR3" t="s">
        <v>389</v>
      </c>
      <c r="AS3" t="s">
        <v>1597</v>
      </c>
      <c r="AT3" t="s">
        <v>1599</v>
      </c>
      <c r="AU3" t="s">
        <v>1600</v>
      </c>
    </row>
    <row r="4" spans="1:47" x14ac:dyDescent="0.4">
      <c r="A4" t="s">
        <v>390</v>
      </c>
      <c r="B4" t="s">
        <v>365</v>
      </c>
      <c r="C4" t="s">
        <v>1492</v>
      </c>
      <c r="D4" t="s">
        <v>1494</v>
      </c>
      <c r="F4" t="s">
        <v>1498</v>
      </c>
      <c r="G4" t="s">
        <v>339</v>
      </c>
      <c r="H4" t="s">
        <v>340</v>
      </c>
      <c r="K4" t="s">
        <v>464</v>
      </c>
      <c r="L4" t="s">
        <v>417</v>
      </c>
      <c r="M4" t="s">
        <v>478</v>
      </c>
      <c r="N4" t="s">
        <v>372</v>
      </c>
      <c r="O4" t="s">
        <v>397</v>
      </c>
      <c r="S4" t="s">
        <v>1527</v>
      </c>
      <c r="T4" t="s">
        <v>472</v>
      </c>
      <c r="U4" t="s">
        <v>377</v>
      </c>
      <c r="V4" t="s">
        <v>1538</v>
      </c>
      <c r="W4" t="s">
        <v>348</v>
      </c>
      <c r="X4" t="s">
        <v>446</v>
      </c>
      <c r="Y4" t="s">
        <v>403</v>
      </c>
      <c r="Z4" t="s">
        <v>349</v>
      </c>
      <c r="AA4" t="s">
        <v>405</v>
      </c>
      <c r="AB4" t="s">
        <v>1504</v>
      </c>
      <c r="AC4" t="s">
        <v>352</v>
      </c>
      <c r="AD4" t="s">
        <v>1614</v>
      </c>
      <c r="AG4" t="s">
        <v>426</v>
      </c>
      <c r="AH4" t="s">
        <v>1561</v>
      </c>
      <c r="AI4" t="s">
        <v>1569</v>
      </c>
      <c r="AK4" t="s">
        <v>1573</v>
      </c>
      <c r="AL4" t="s">
        <v>410</v>
      </c>
      <c r="AN4" t="s">
        <v>429</v>
      </c>
      <c r="AP4" t="s">
        <v>1592</v>
      </c>
      <c r="AQ4" t="s">
        <v>361</v>
      </c>
      <c r="AR4" t="s">
        <v>362</v>
      </c>
      <c r="AU4" t="s">
        <v>1601</v>
      </c>
    </row>
    <row r="5" spans="1:47" x14ac:dyDescent="0.4">
      <c r="A5" t="s">
        <v>1487</v>
      </c>
      <c r="B5" t="s">
        <v>1490</v>
      </c>
      <c r="D5" t="s">
        <v>1496</v>
      </c>
      <c r="G5" t="s">
        <v>343</v>
      </c>
      <c r="H5" t="s">
        <v>1501</v>
      </c>
      <c r="K5" t="s">
        <v>394</v>
      </c>
      <c r="L5" t="s">
        <v>465</v>
      </c>
      <c r="M5" t="s">
        <v>1515</v>
      </c>
      <c r="N5" t="s">
        <v>344</v>
      </c>
      <c r="O5" t="s">
        <v>373</v>
      </c>
      <c r="S5" t="s">
        <v>398</v>
      </c>
      <c r="T5" t="s">
        <v>456</v>
      </c>
      <c r="U5" t="s">
        <v>400</v>
      </c>
      <c r="V5" t="s">
        <v>1540</v>
      </c>
      <c r="W5" t="s">
        <v>1543</v>
      </c>
      <c r="X5" t="s">
        <v>402</v>
      </c>
      <c r="Z5" t="s">
        <v>457</v>
      </c>
      <c r="AA5" t="s">
        <v>424</v>
      </c>
      <c r="AC5" t="s">
        <v>381</v>
      </c>
      <c r="AG5" t="s">
        <v>383</v>
      </c>
      <c r="AH5" t="s">
        <v>1563</v>
      </c>
      <c r="AI5" t="s">
        <v>440</v>
      </c>
      <c r="AK5" t="s">
        <v>1618</v>
      </c>
      <c r="AL5" t="s">
        <v>1575</v>
      </c>
      <c r="AN5" t="s">
        <v>1579</v>
      </c>
      <c r="AP5" t="s">
        <v>1593</v>
      </c>
      <c r="AQ5" t="s">
        <v>411</v>
      </c>
      <c r="AR5" t="s">
        <v>412</v>
      </c>
      <c r="AU5" t="s">
        <v>1603</v>
      </c>
    </row>
    <row r="6" spans="1:47" x14ac:dyDescent="0.4">
      <c r="A6" t="s">
        <v>451</v>
      </c>
      <c r="D6" t="s">
        <v>392</v>
      </c>
      <c r="H6" t="s">
        <v>371</v>
      </c>
      <c r="K6" t="s">
        <v>442</v>
      </c>
      <c r="L6" t="s">
        <v>433</v>
      </c>
      <c r="M6" t="s">
        <v>455</v>
      </c>
      <c r="O6" t="s">
        <v>1521</v>
      </c>
      <c r="S6" t="s">
        <v>346</v>
      </c>
      <c r="T6" t="s">
        <v>420</v>
      </c>
      <c r="U6" t="s">
        <v>1612</v>
      </c>
      <c r="V6" t="s">
        <v>1541</v>
      </c>
      <c r="W6" t="s">
        <v>378</v>
      </c>
      <c r="X6" t="s">
        <v>1546</v>
      </c>
      <c r="Z6" t="s">
        <v>1652</v>
      </c>
      <c r="AA6" t="s">
        <v>471</v>
      </c>
      <c r="AG6" t="s">
        <v>449</v>
      </c>
      <c r="AH6" t="s">
        <v>1616</v>
      </c>
      <c r="AI6" t="s">
        <v>408</v>
      </c>
      <c r="AK6" t="s">
        <v>357</v>
      </c>
      <c r="AN6" t="s">
        <v>1581</v>
      </c>
      <c r="AU6" t="s">
        <v>430</v>
      </c>
    </row>
    <row r="7" spans="1:47" x14ac:dyDescent="0.4">
      <c r="A7" t="s">
        <v>364</v>
      </c>
      <c r="H7" t="s">
        <v>1502</v>
      </c>
      <c r="K7" t="s">
        <v>1507</v>
      </c>
      <c r="L7" t="s">
        <v>454</v>
      </c>
      <c r="M7" t="s">
        <v>477</v>
      </c>
      <c r="S7" t="s">
        <v>1529</v>
      </c>
      <c r="T7" t="s">
        <v>399</v>
      </c>
      <c r="U7" t="s">
        <v>435</v>
      </c>
      <c r="X7" t="s">
        <v>436</v>
      </c>
      <c r="Z7" t="s">
        <v>423</v>
      </c>
      <c r="AA7" t="s">
        <v>1552</v>
      </c>
      <c r="AG7" t="s">
        <v>356</v>
      </c>
      <c r="AH7" t="s">
        <v>1617</v>
      </c>
      <c r="AI7" t="s">
        <v>450</v>
      </c>
      <c r="AN7" t="s">
        <v>1583</v>
      </c>
      <c r="AU7" t="s">
        <v>1605</v>
      </c>
    </row>
    <row r="8" spans="1:47" x14ac:dyDescent="0.4">
      <c r="A8" t="s">
        <v>431</v>
      </c>
      <c r="H8" t="s">
        <v>452</v>
      </c>
      <c r="K8" t="s">
        <v>1651</v>
      </c>
      <c r="L8" t="s">
        <v>443</v>
      </c>
      <c r="M8" t="s">
        <v>1517</v>
      </c>
      <c r="S8" t="s">
        <v>469</v>
      </c>
      <c r="T8" t="s">
        <v>376</v>
      </c>
      <c r="Z8" t="s">
        <v>437</v>
      </c>
      <c r="AA8" t="s">
        <v>463</v>
      </c>
      <c r="AG8" t="s">
        <v>1557</v>
      </c>
      <c r="AH8" t="s">
        <v>427</v>
      </c>
      <c r="AI8" t="s">
        <v>428</v>
      </c>
      <c r="AN8" t="s">
        <v>1584</v>
      </c>
    </row>
    <row r="9" spans="1:47" x14ac:dyDescent="0.4">
      <c r="A9" t="s">
        <v>414</v>
      </c>
      <c r="H9" t="s">
        <v>459</v>
      </c>
      <c r="K9" t="s">
        <v>370</v>
      </c>
      <c r="L9" t="s">
        <v>461</v>
      </c>
      <c r="M9" t="s">
        <v>479</v>
      </c>
      <c r="T9" t="s">
        <v>470</v>
      </c>
      <c r="Z9" t="s">
        <v>404</v>
      </c>
      <c r="AA9" t="s">
        <v>448</v>
      </c>
      <c r="AG9" t="s">
        <v>438</v>
      </c>
      <c r="AH9" t="s">
        <v>1565</v>
      </c>
      <c r="AN9" t="s">
        <v>1585</v>
      </c>
    </row>
    <row r="10" spans="1:47" x14ac:dyDescent="0.4">
      <c r="A10" t="s">
        <v>1489</v>
      </c>
      <c r="H10" t="s">
        <v>432</v>
      </c>
      <c r="K10" t="s">
        <v>1509</v>
      </c>
      <c r="L10" t="s">
        <v>1610</v>
      </c>
      <c r="T10" t="s">
        <v>1530</v>
      </c>
      <c r="AA10" t="s">
        <v>458</v>
      </c>
      <c r="AG10" t="s">
        <v>1559</v>
      </c>
      <c r="AN10" t="s">
        <v>1619</v>
      </c>
    </row>
    <row r="11" spans="1:47" x14ac:dyDescent="0.4">
      <c r="H11" t="s">
        <v>441</v>
      </c>
      <c r="K11" t="s">
        <v>460</v>
      </c>
      <c r="L11" t="s">
        <v>1609</v>
      </c>
      <c r="T11" t="s">
        <v>1532</v>
      </c>
      <c r="AA11" t="s">
        <v>350</v>
      </c>
      <c r="AN11" t="s">
        <v>1587</v>
      </c>
    </row>
    <row r="12" spans="1:47" x14ac:dyDescent="0.4">
      <c r="H12" t="s">
        <v>395</v>
      </c>
      <c r="K12" t="s">
        <v>1511</v>
      </c>
      <c r="L12" t="s">
        <v>1607</v>
      </c>
      <c r="T12" t="s">
        <v>434</v>
      </c>
      <c r="AA12" t="s">
        <v>473</v>
      </c>
    </row>
    <row r="13" spans="1:47" x14ac:dyDescent="0.4">
      <c r="H13" t="s">
        <v>1608</v>
      </c>
      <c r="K13" t="s">
        <v>415</v>
      </c>
      <c r="T13" t="s">
        <v>1534</v>
      </c>
      <c r="AA13" t="s">
        <v>467</v>
      </c>
    </row>
    <row r="14" spans="1:47" x14ac:dyDescent="0.4">
      <c r="H14" t="s">
        <v>358</v>
      </c>
      <c r="T14" t="s">
        <v>466</v>
      </c>
      <c r="AA14" t="s">
        <v>475</v>
      </c>
    </row>
    <row r="15" spans="1:47" x14ac:dyDescent="0.4">
      <c r="H15" t="s">
        <v>1504</v>
      </c>
      <c r="T15" t="s">
        <v>1611</v>
      </c>
    </row>
  </sheetData>
  <phoneticPr fontId="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38"/>
  <sheetViews>
    <sheetView topLeftCell="A204" workbookViewId="0">
      <selection activeCell="F26" sqref="F26"/>
    </sheetView>
  </sheetViews>
  <sheetFormatPr defaultColWidth="9.125" defaultRowHeight="21.75" customHeight="1" x14ac:dyDescent="0.4"/>
  <cols>
    <col min="1" max="1" width="5.375" style="52" customWidth="1"/>
    <col min="2" max="2" width="34.25" style="52" bestFit="1" customWidth="1"/>
    <col min="3" max="3" width="38.375" style="52" customWidth="1"/>
    <col min="4" max="5" width="11.5" style="52" customWidth="1"/>
    <col min="6" max="6" width="21.625" style="52" bestFit="1" customWidth="1"/>
    <col min="7" max="7" width="11.5" style="64" hidden="1" customWidth="1"/>
    <col min="8" max="8" width="9.125" style="52" hidden="1" customWidth="1"/>
    <col min="9" max="9" width="17.25" style="52" hidden="1" customWidth="1"/>
    <col min="10" max="10" width="24.875" style="52" hidden="1" customWidth="1"/>
    <col min="11" max="11" width="21.625" style="52" hidden="1" customWidth="1"/>
    <col min="12" max="12" width="15.25" style="52" hidden="1" customWidth="1"/>
    <col min="13" max="13" width="48.875" style="52" hidden="1" customWidth="1"/>
    <col min="14" max="14" width="9.125" style="52" hidden="1" customWidth="1"/>
    <col min="15" max="15" width="6.5" style="52" customWidth="1"/>
    <col min="16" max="16384" width="9.125" style="52"/>
  </cols>
  <sheetData>
    <row r="1" spans="1:15" ht="21.75" customHeight="1" x14ac:dyDescent="0.4">
      <c r="A1" s="57" t="s">
        <v>619</v>
      </c>
      <c r="B1" s="57" t="s">
        <v>620</v>
      </c>
      <c r="C1" s="57" t="s">
        <v>621</v>
      </c>
      <c r="D1" s="57" t="s">
        <v>622</v>
      </c>
      <c r="E1" s="57" t="s">
        <v>623</v>
      </c>
      <c r="F1" s="57" t="s">
        <v>624</v>
      </c>
      <c r="G1" s="58" t="s">
        <v>625</v>
      </c>
      <c r="H1" s="59" t="s">
        <v>626</v>
      </c>
      <c r="I1" s="57" t="s">
        <v>627</v>
      </c>
      <c r="J1" s="60" t="s">
        <v>628</v>
      </c>
      <c r="K1" s="60" t="s">
        <v>629</v>
      </c>
      <c r="L1" s="57" t="s">
        <v>630</v>
      </c>
      <c r="M1" s="57" t="s">
        <v>631</v>
      </c>
      <c r="O1" s="52" t="s">
        <v>1700</v>
      </c>
    </row>
    <row r="2" spans="1:15" ht="21.75" customHeight="1" x14ac:dyDescent="0.4">
      <c r="A2" s="57">
        <v>1</v>
      </c>
      <c r="B2" s="57" t="s">
        <v>670</v>
      </c>
      <c r="C2" s="57" t="s">
        <v>333</v>
      </c>
      <c r="D2" s="57" t="s">
        <v>632</v>
      </c>
      <c r="E2" s="57" t="s">
        <v>633</v>
      </c>
      <c r="F2" s="57" t="s">
        <v>286</v>
      </c>
      <c r="G2" s="85" t="s">
        <v>634</v>
      </c>
      <c r="H2" s="59" t="s">
        <v>286</v>
      </c>
      <c r="I2" s="57" t="s">
        <v>635</v>
      </c>
      <c r="J2" s="60" t="s">
        <v>636</v>
      </c>
      <c r="K2" s="60"/>
      <c r="L2" s="57" t="s">
        <v>637</v>
      </c>
      <c r="M2" s="54" t="s">
        <v>638</v>
      </c>
      <c r="N2" s="52" t="str">
        <f t="shared" ref="N2:N70" si="0">_xlfn.WEBSERVICE("https://api.excelapi.org/post/prefcode?address="&amp;_xlfn.ENCODEURL(F2))</f>
        <v>01</v>
      </c>
      <c r="O2" s="52" t="s">
        <v>1701</v>
      </c>
    </row>
    <row r="3" spans="1:15" ht="21.75" customHeight="1" x14ac:dyDescent="0.4">
      <c r="A3" s="57">
        <v>2</v>
      </c>
      <c r="B3" s="57" t="s">
        <v>591</v>
      </c>
      <c r="C3" s="57" t="s">
        <v>1485</v>
      </c>
      <c r="D3" s="57" t="s">
        <v>632</v>
      </c>
      <c r="E3" s="57" t="s">
        <v>633</v>
      </c>
      <c r="F3" s="57" t="s">
        <v>286</v>
      </c>
      <c r="G3" s="85" t="s">
        <v>639</v>
      </c>
      <c r="H3" s="59" t="s">
        <v>286</v>
      </c>
      <c r="I3" s="57" t="s">
        <v>640</v>
      </c>
      <c r="J3" s="60" t="s">
        <v>641</v>
      </c>
      <c r="K3" s="60"/>
      <c r="L3" s="57" t="s">
        <v>642</v>
      </c>
      <c r="M3" s="54" t="s">
        <v>643</v>
      </c>
      <c r="N3" s="52" t="str">
        <f t="shared" si="0"/>
        <v>01</v>
      </c>
    </row>
    <row r="4" spans="1:15" ht="21.75" customHeight="1" x14ac:dyDescent="0.4">
      <c r="A4" s="57">
        <v>3</v>
      </c>
      <c r="B4" s="57" t="s">
        <v>525</v>
      </c>
      <c r="C4" s="57" t="s">
        <v>390</v>
      </c>
      <c r="D4" s="57" t="s">
        <v>632</v>
      </c>
      <c r="E4" s="57" t="s">
        <v>633</v>
      </c>
      <c r="F4" s="57" t="s">
        <v>286</v>
      </c>
      <c r="G4" s="85" t="s">
        <v>645</v>
      </c>
      <c r="H4" s="59" t="s">
        <v>286</v>
      </c>
      <c r="I4" s="57" t="s">
        <v>646</v>
      </c>
      <c r="J4" s="60" t="s">
        <v>647</v>
      </c>
      <c r="K4" s="60"/>
      <c r="L4" s="57" t="s">
        <v>648</v>
      </c>
      <c r="M4" s="54" t="s">
        <v>649</v>
      </c>
      <c r="N4" s="52" t="str">
        <f t="shared" si="0"/>
        <v>01</v>
      </c>
    </row>
    <row r="5" spans="1:15" ht="21.75" customHeight="1" x14ac:dyDescent="0.4">
      <c r="A5" s="57">
        <v>4</v>
      </c>
      <c r="B5" s="57" t="s">
        <v>1486</v>
      </c>
      <c r="C5" s="57" t="s">
        <v>1487</v>
      </c>
      <c r="D5" s="57" t="s">
        <v>632</v>
      </c>
      <c r="E5" s="57" t="s">
        <v>633</v>
      </c>
      <c r="F5" s="57" t="s">
        <v>286</v>
      </c>
      <c r="G5" s="85" t="s">
        <v>650</v>
      </c>
      <c r="H5" s="59" t="s">
        <v>286</v>
      </c>
      <c r="I5" s="57" t="s">
        <v>651</v>
      </c>
      <c r="J5" s="60" t="s">
        <v>652</v>
      </c>
      <c r="K5" s="60"/>
      <c r="L5" s="57" t="s">
        <v>653</v>
      </c>
      <c r="M5" s="54" t="s">
        <v>654</v>
      </c>
      <c r="N5" s="52" t="str">
        <f t="shared" si="0"/>
        <v>01</v>
      </c>
    </row>
    <row r="6" spans="1:15" ht="21.75" customHeight="1" x14ac:dyDescent="0.4">
      <c r="A6" s="57">
        <v>5</v>
      </c>
      <c r="B6" s="57" t="s">
        <v>574</v>
      </c>
      <c r="C6" s="57" t="s">
        <v>451</v>
      </c>
      <c r="D6" s="57" t="s">
        <v>632</v>
      </c>
      <c r="E6" s="57" t="s">
        <v>633</v>
      </c>
      <c r="F6" s="57" t="s">
        <v>286</v>
      </c>
      <c r="G6" s="85" t="s">
        <v>655</v>
      </c>
      <c r="H6" s="59" t="s">
        <v>286</v>
      </c>
      <c r="I6" s="57" t="s">
        <v>656</v>
      </c>
      <c r="J6" s="60" t="s">
        <v>657</v>
      </c>
      <c r="K6" s="60"/>
      <c r="L6" s="57" t="s">
        <v>658</v>
      </c>
      <c r="M6" s="54" t="s">
        <v>659</v>
      </c>
      <c r="N6" s="52" t="str">
        <f t="shared" si="0"/>
        <v>01</v>
      </c>
    </row>
    <row r="7" spans="1:15" ht="21.75" customHeight="1" x14ac:dyDescent="0.4">
      <c r="A7" s="57">
        <v>6</v>
      </c>
      <c r="B7" s="57" t="s">
        <v>500</v>
      </c>
      <c r="C7" s="57" t="s">
        <v>364</v>
      </c>
      <c r="D7" s="57" t="s">
        <v>632</v>
      </c>
      <c r="E7" s="57" t="s">
        <v>633</v>
      </c>
      <c r="F7" s="57" t="s">
        <v>286</v>
      </c>
      <c r="G7" s="85" t="s">
        <v>660</v>
      </c>
      <c r="H7" s="59" t="s">
        <v>286</v>
      </c>
      <c r="I7" s="57" t="s">
        <v>661</v>
      </c>
      <c r="J7" s="60" t="s">
        <v>662</v>
      </c>
      <c r="K7" s="60"/>
      <c r="L7" s="57" t="s">
        <v>663</v>
      </c>
      <c r="M7" s="54" t="s">
        <v>664</v>
      </c>
      <c r="N7" s="52" t="str">
        <f t="shared" si="0"/>
        <v>01</v>
      </c>
    </row>
    <row r="8" spans="1:15" ht="21.75" customHeight="1" x14ac:dyDescent="0.4">
      <c r="A8" s="57">
        <v>7</v>
      </c>
      <c r="B8" s="57" t="s">
        <v>564</v>
      </c>
      <c r="C8" s="57" t="s">
        <v>431</v>
      </c>
      <c r="D8" s="57" t="s">
        <v>632</v>
      </c>
      <c r="E8" s="57" t="s">
        <v>644</v>
      </c>
      <c r="F8" s="57" t="s">
        <v>286</v>
      </c>
      <c r="G8" s="85" t="s">
        <v>665</v>
      </c>
      <c r="H8" s="59" t="s">
        <v>286</v>
      </c>
      <c r="I8" s="57" t="s">
        <v>666</v>
      </c>
      <c r="J8" s="60" t="s">
        <v>667</v>
      </c>
      <c r="K8" s="60"/>
      <c r="L8" s="57" t="s">
        <v>668</v>
      </c>
      <c r="M8" s="54" t="s">
        <v>669</v>
      </c>
      <c r="N8" s="52" t="str">
        <f t="shared" si="0"/>
        <v>01</v>
      </c>
    </row>
    <row r="9" spans="1:15" ht="21.75" customHeight="1" x14ac:dyDescent="0.4">
      <c r="A9" s="57">
        <v>8</v>
      </c>
      <c r="B9" s="57" t="s">
        <v>547</v>
      </c>
      <c r="C9" s="57" t="s">
        <v>414</v>
      </c>
      <c r="D9" s="57" t="s">
        <v>632</v>
      </c>
      <c r="E9" s="57" t="s">
        <v>644</v>
      </c>
      <c r="F9" s="57" t="s">
        <v>286</v>
      </c>
      <c r="G9" s="85" t="s">
        <v>671</v>
      </c>
      <c r="H9" s="59" t="s">
        <v>286</v>
      </c>
      <c r="I9" s="57" t="s">
        <v>672</v>
      </c>
      <c r="J9" s="60" t="s">
        <v>673</v>
      </c>
      <c r="K9" s="60"/>
      <c r="L9" s="57" t="s">
        <v>674</v>
      </c>
      <c r="M9" s="57"/>
      <c r="N9" s="52" t="str">
        <f t="shared" si="0"/>
        <v>01</v>
      </c>
    </row>
    <row r="10" spans="1:15" ht="21.75" customHeight="1" x14ac:dyDescent="0.4">
      <c r="A10" s="57">
        <v>9</v>
      </c>
      <c r="B10" s="57" t="s">
        <v>1488</v>
      </c>
      <c r="C10" s="57" t="s">
        <v>1489</v>
      </c>
      <c r="D10" s="57" t="s">
        <v>632</v>
      </c>
      <c r="E10" s="57" t="s">
        <v>644</v>
      </c>
      <c r="F10" s="57" t="s">
        <v>286</v>
      </c>
      <c r="G10" s="85" t="s">
        <v>675</v>
      </c>
      <c r="H10" s="59" t="s">
        <v>287</v>
      </c>
      <c r="I10" s="57" t="s">
        <v>676</v>
      </c>
      <c r="J10" s="60" t="s">
        <v>677</v>
      </c>
      <c r="K10" s="60"/>
      <c r="L10" s="57" t="s">
        <v>678</v>
      </c>
      <c r="M10" s="54" t="s">
        <v>679</v>
      </c>
      <c r="N10" s="52" t="str">
        <f t="shared" si="0"/>
        <v>01</v>
      </c>
    </row>
    <row r="11" spans="1:15" ht="21.75" customHeight="1" x14ac:dyDescent="0.4">
      <c r="A11" s="57">
        <v>10</v>
      </c>
      <c r="B11" s="57" t="s">
        <v>526</v>
      </c>
      <c r="C11" s="57" t="s">
        <v>391</v>
      </c>
      <c r="D11" s="57" t="s">
        <v>632</v>
      </c>
      <c r="E11" s="57" t="s">
        <v>633</v>
      </c>
      <c r="F11" s="57" t="s">
        <v>287</v>
      </c>
      <c r="G11" s="85" t="s">
        <v>680</v>
      </c>
      <c r="H11" s="59" t="s">
        <v>287</v>
      </c>
      <c r="I11" s="57" t="s">
        <v>681</v>
      </c>
      <c r="J11" s="60" t="s">
        <v>682</v>
      </c>
      <c r="K11" s="60"/>
      <c r="L11" s="57" t="s">
        <v>683</v>
      </c>
      <c r="M11" s="54" t="s">
        <v>684</v>
      </c>
      <c r="N11" s="52" t="str">
        <f t="shared" si="0"/>
        <v>02</v>
      </c>
    </row>
    <row r="12" spans="1:15" ht="21.75" customHeight="1" x14ac:dyDescent="0.4">
      <c r="A12" s="57">
        <v>11</v>
      </c>
      <c r="B12" s="57" t="s">
        <v>480</v>
      </c>
      <c r="C12" s="57" t="s">
        <v>334</v>
      </c>
      <c r="D12" s="57" t="s">
        <v>632</v>
      </c>
      <c r="E12" s="57" t="s">
        <v>644</v>
      </c>
      <c r="F12" s="57" t="s">
        <v>287</v>
      </c>
      <c r="G12" s="85" t="s">
        <v>685</v>
      </c>
      <c r="H12" s="59" t="s">
        <v>287</v>
      </c>
      <c r="I12" s="57" t="s">
        <v>681</v>
      </c>
      <c r="J12" s="60" t="s">
        <v>686</v>
      </c>
      <c r="K12" s="60"/>
      <c r="L12" s="57" t="s">
        <v>687</v>
      </c>
      <c r="M12" s="54" t="s">
        <v>688</v>
      </c>
      <c r="N12" s="52" t="str">
        <f t="shared" si="0"/>
        <v>02</v>
      </c>
    </row>
    <row r="13" spans="1:15" ht="21.75" customHeight="1" x14ac:dyDescent="0.4">
      <c r="A13" s="57">
        <v>12</v>
      </c>
      <c r="B13" s="57" t="s">
        <v>501</v>
      </c>
      <c r="C13" s="57" t="s">
        <v>365</v>
      </c>
      <c r="D13" s="57" t="s">
        <v>632</v>
      </c>
      <c r="E13" s="57" t="s">
        <v>644</v>
      </c>
      <c r="F13" s="57" t="s">
        <v>287</v>
      </c>
      <c r="G13" s="85" t="s">
        <v>689</v>
      </c>
      <c r="H13" s="59" t="s">
        <v>287</v>
      </c>
      <c r="I13" s="57" t="s">
        <v>690</v>
      </c>
      <c r="J13" s="60" t="s">
        <v>691</v>
      </c>
      <c r="K13" s="60"/>
      <c r="L13" s="57" t="s">
        <v>692</v>
      </c>
      <c r="M13" s="54" t="s">
        <v>693</v>
      </c>
      <c r="N13" s="52" t="str">
        <f t="shared" si="0"/>
        <v>02</v>
      </c>
    </row>
    <row r="14" spans="1:15" ht="21.75" customHeight="1" x14ac:dyDescent="0.4">
      <c r="A14" s="57">
        <v>13</v>
      </c>
      <c r="B14" s="57" t="s">
        <v>548</v>
      </c>
      <c r="C14" s="57" t="s">
        <v>1490</v>
      </c>
      <c r="D14" s="57" t="s">
        <v>632</v>
      </c>
      <c r="E14" s="57" t="s">
        <v>644</v>
      </c>
      <c r="F14" s="57" t="s">
        <v>287</v>
      </c>
      <c r="G14" s="85" t="s">
        <v>694</v>
      </c>
      <c r="H14" s="59" t="s">
        <v>288</v>
      </c>
      <c r="I14" s="57" t="s">
        <v>695</v>
      </c>
      <c r="J14" s="60" t="s">
        <v>696</v>
      </c>
      <c r="K14" s="60"/>
      <c r="L14" s="57" t="s">
        <v>697</v>
      </c>
      <c r="M14" s="54" t="s">
        <v>698</v>
      </c>
      <c r="N14" s="52" t="str">
        <f t="shared" si="0"/>
        <v>02</v>
      </c>
    </row>
    <row r="15" spans="1:15" ht="21.75" customHeight="1" x14ac:dyDescent="0.4">
      <c r="A15" s="57">
        <v>14</v>
      </c>
      <c r="B15" s="57" t="s">
        <v>481</v>
      </c>
      <c r="C15" s="57" t="s">
        <v>335</v>
      </c>
      <c r="D15" s="57" t="s">
        <v>632</v>
      </c>
      <c r="E15" s="57" t="s">
        <v>644</v>
      </c>
      <c r="F15" s="57" t="s">
        <v>288</v>
      </c>
      <c r="G15" s="85" t="s">
        <v>699</v>
      </c>
      <c r="H15" s="52" t="s">
        <v>288</v>
      </c>
      <c r="I15" s="61" t="s">
        <v>700</v>
      </c>
      <c r="J15" s="60" t="s">
        <v>701</v>
      </c>
      <c r="K15" s="60"/>
      <c r="L15" s="52" t="s">
        <v>702</v>
      </c>
      <c r="M15" s="54" t="s">
        <v>703</v>
      </c>
      <c r="N15" s="52" t="str">
        <f t="shared" si="0"/>
        <v>03</v>
      </c>
    </row>
    <row r="16" spans="1:15" ht="21.75" customHeight="1" x14ac:dyDescent="0.4">
      <c r="A16" s="57">
        <v>15</v>
      </c>
      <c r="B16" s="57" t="s">
        <v>502</v>
      </c>
      <c r="C16" s="57" t="s">
        <v>366</v>
      </c>
      <c r="D16" s="57" t="s">
        <v>632</v>
      </c>
      <c r="E16" s="57" t="s">
        <v>644</v>
      </c>
      <c r="F16" s="57" t="s">
        <v>288</v>
      </c>
      <c r="G16" s="85">
        <v>9830045</v>
      </c>
      <c r="H16" s="59" t="s">
        <v>289</v>
      </c>
      <c r="I16" s="57" t="s">
        <v>704</v>
      </c>
      <c r="J16" s="60" t="s">
        <v>705</v>
      </c>
      <c r="K16" s="60"/>
      <c r="L16" s="57" t="s">
        <v>706</v>
      </c>
      <c r="M16" s="54" t="s">
        <v>707</v>
      </c>
      <c r="N16" s="52" t="str">
        <f t="shared" si="0"/>
        <v>03</v>
      </c>
    </row>
    <row r="17" spans="1:15" ht="21.75" customHeight="1" x14ac:dyDescent="0.4">
      <c r="A17" s="57">
        <v>16</v>
      </c>
      <c r="B17" s="57" t="s">
        <v>1648</v>
      </c>
      <c r="C17" s="57" t="s">
        <v>1492</v>
      </c>
      <c r="D17" s="57" t="s">
        <v>1649</v>
      </c>
      <c r="E17" s="57" t="s">
        <v>644</v>
      </c>
      <c r="F17" s="57" t="s">
        <v>288</v>
      </c>
      <c r="G17" s="85">
        <v>9813205</v>
      </c>
      <c r="H17" s="62" t="s">
        <v>289</v>
      </c>
      <c r="I17" s="63" t="s">
        <v>708</v>
      </c>
      <c r="J17" s="60" t="s">
        <v>709</v>
      </c>
      <c r="K17" s="60"/>
      <c r="L17" s="63" t="s">
        <v>710</v>
      </c>
      <c r="M17" s="54" t="s">
        <v>711</v>
      </c>
      <c r="N17" s="52" t="str">
        <f t="shared" si="0"/>
        <v>03</v>
      </c>
    </row>
    <row r="18" spans="1:15" ht="21.75" customHeight="1" x14ac:dyDescent="0.4">
      <c r="A18" s="57">
        <v>17</v>
      </c>
      <c r="B18" s="57" t="s">
        <v>482</v>
      </c>
      <c r="C18" s="57" t="s">
        <v>336</v>
      </c>
      <c r="D18" s="57" t="s">
        <v>632</v>
      </c>
      <c r="E18" s="57" t="s">
        <v>633</v>
      </c>
      <c r="F18" s="57" t="s">
        <v>289</v>
      </c>
      <c r="G18" s="64">
        <v>9870331</v>
      </c>
      <c r="H18" s="59" t="s">
        <v>289</v>
      </c>
      <c r="I18" s="57" t="s">
        <v>712</v>
      </c>
      <c r="J18" s="60" t="s">
        <v>713</v>
      </c>
      <c r="K18" s="60"/>
      <c r="L18" s="57" t="s">
        <v>714</v>
      </c>
      <c r="M18" s="54" t="s">
        <v>715</v>
      </c>
      <c r="N18" s="52" t="str">
        <f t="shared" si="0"/>
        <v>04</v>
      </c>
    </row>
    <row r="19" spans="1:15" ht="21.75" customHeight="1" x14ac:dyDescent="0.4">
      <c r="A19" s="57">
        <v>18</v>
      </c>
      <c r="B19" s="57" t="s">
        <v>503</v>
      </c>
      <c r="C19" s="57" t="s">
        <v>367</v>
      </c>
      <c r="D19" s="57" t="s">
        <v>632</v>
      </c>
      <c r="E19" s="57" t="s">
        <v>633</v>
      </c>
      <c r="F19" s="57" t="s">
        <v>289</v>
      </c>
      <c r="G19" s="85" t="s">
        <v>716</v>
      </c>
      <c r="H19" s="52" t="s">
        <v>289</v>
      </c>
      <c r="I19" s="61" t="s">
        <v>717</v>
      </c>
      <c r="J19" s="60" t="s">
        <v>718</v>
      </c>
      <c r="K19" s="60"/>
      <c r="L19" s="52" t="s">
        <v>719</v>
      </c>
      <c r="M19" s="54" t="s">
        <v>720</v>
      </c>
      <c r="N19" s="52" t="str">
        <f t="shared" si="0"/>
        <v>04</v>
      </c>
    </row>
    <row r="20" spans="1:15" ht="21.75" customHeight="1" x14ac:dyDescent="0.4">
      <c r="A20" s="57">
        <v>19</v>
      </c>
      <c r="B20" s="57" t="s">
        <v>1493</v>
      </c>
      <c r="C20" s="57" t="s">
        <v>1494</v>
      </c>
      <c r="D20" s="57" t="s">
        <v>632</v>
      </c>
      <c r="E20" s="57" t="s">
        <v>633</v>
      </c>
      <c r="F20" s="57" t="s">
        <v>289</v>
      </c>
      <c r="G20" s="64" t="s">
        <v>721</v>
      </c>
      <c r="H20" s="59" t="s">
        <v>290</v>
      </c>
      <c r="I20" s="57" t="s">
        <v>722</v>
      </c>
      <c r="J20" s="60" t="s">
        <v>723</v>
      </c>
      <c r="K20" s="60"/>
      <c r="L20" s="57" t="s">
        <v>724</v>
      </c>
      <c r="M20" s="54" t="s">
        <v>725</v>
      </c>
      <c r="N20" s="52" t="str">
        <f t="shared" si="0"/>
        <v>04</v>
      </c>
    </row>
    <row r="21" spans="1:15" ht="21.75" customHeight="1" x14ac:dyDescent="0.4">
      <c r="A21" s="57">
        <v>20</v>
      </c>
      <c r="B21" s="57" t="s">
        <v>1495</v>
      </c>
      <c r="C21" s="57" t="s">
        <v>1496</v>
      </c>
      <c r="D21" s="57" t="s">
        <v>632</v>
      </c>
      <c r="E21" s="57" t="s">
        <v>633</v>
      </c>
      <c r="F21" s="57" t="s">
        <v>289</v>
      </c>
      <c r="G21" s="85">
        <v>9980025</v>
      </c>
      <c r="H21" s="59" t="s">
        <v>291</v>
      </c>
      <c r="I21" s="57" t="s">
        <v>726</v>
      </c>
      <c r="J21" s="60" t="s">
        <v>727</v>
      </c>
      <c r="K21" s="60"/>
      <c r="L21" s="57" t="s">
        <v>728</v>
      </c>
      <c r="M21" s="54" t="s">
        <v>729</v>
      </c>
      <c r="N21" s="52" t="str">
        <f t="shared" si="0"/>
        <v>04</v>
      </c>
    </row>
    <row r="22" spans="1:15" ht="21.75" customHeight="1" x14ac:dyDescent="0.4">
      <c r="A22" s="57">
        <v>21</v>
      </c>
      <c r="B22" s="57" t="s">
        <v>517</v>
      </c>
      <c r="C22" s="57" t="s">
        <v>392</v>
      </c>
      <c r="D22" s="57" t="s">
        <v>632</v>
      </c>
      <c r="E22" s="57" t="s">
        <v>633</v>
      </c>
      <c r="F22" s="57" t="s">
        <v>289</v>
      </c>
      <c r="G22" s="85" t="s">
        <v>730</v>
      </c>
      <c r="H22" s="59" t="s">
        <v>291</v>
      </c>
      <c r="I22" s="57" t="s">
        <v>731</v>
      </c>
      <c r="J22" s="60" t="s">
        <v>732</v>
      </c>
      <c r="K22" s="60"/>
      <c r="L22" s="57" t="s">
        <v>733</v>
      </c>
      <c r="M22" s="54" t="s">
        <v>734</v>
      </c>
      <c r="N22" s="52" t="str">
        <f t="shared" si="0"/>
        <v>04</v>
      </c>
    </row>
    <row r="23" spans="1:15" ht="21.75" customHeight="1" x14ac:dyDescent="0.4">
      <c r="A23" s="57">
        <v>22</v>
      </c>
      <c r="B23" s="57" t="s">
        <v>483</v>
      </c>
      <c r="C23" s="57" t="s">
        <v>337</v>
      </c>
      <c r="D23" s="57" t="s">
        <v>632</v>
      </c>
      <c r="E23" s="57" t="s">
        <v>644</v>
      </c>
      <c r="F23" s="57" t="s">
        <v>290</v>
      </c>
      <c r="G23" s="85">
        <v>9708023</v>
      </c>
      <c r="H23" s="59" t="s">
        <v>292</v>
      </c>
      <c r="I23" s="57" t="s">
        <v>735</v>
      </c>
      <c r="J23" s="60" t="s">
        <v>736</v>
      </c>
      <c r="K23" s="60"/>
      <c r="L23" s="65" t="s">
        <v>737</v>
      </c>
      <c r="M23" s="54" t="s">
        <v>738</v>
      </c>
      <c r="N23" s="52" t="str">
        <f t="shared" si="0"/>
        <v>05</v>
      </c>
    </row>
    <row r="24" spans="1:15" ht="21.75" customHeight="1" x14ac:dyDescent="0.4">
      <c r="A24" s="57">
        <v>23</v>
      </c>
      <c r="B24" s="57" t="s">
        <v>1497</v>
      </c>
      <c r="C24" s="57" t="s">
        <v>1634</v>
      </c>
      <c r="D24" s="57" t="s">
        <v>632</v>
      </c>
      <c r="E24" s="57" t="s">
        <v>644</v>
      </c>
      <c r="F24" s="57" t="s">
        <v>291</v>
      </c>
      <c r="G24" s="85">
        <v>9600486</v>
      </c>
      <c r="H24" s="59" t="s">
        <v>292</v>
      </c>
      <c r="I24" s="57" t="s">
        <v>739</v>
      </c>
      <c r="J24" s="60" t="s">
        <v>740</v>
      </c>
      <c r="K24" s="60"/>
      <c r="L24" s="57" t="s">
        <v>741</v>
      </c>
      <c r="M24" s="54" t="s">
        <v>742</v>
      </c>
      <c r="N24" s="52" t="str">
        <f t="shared" si="0"/>
        <v>06</v>
      </c>
    </row>
    <row r="25" spans="1:15" ht="21.75" customHeight="1" x14ac:dyDescent="0.4">
      <c r="A25" s="57">
        <v>24</v>
      </c>
      <c r="B25" s="57" t="s">
        <v>484</v>
      </c>
      <c r="C25" s="57" t="s">
        <v>338</v>
      </c>
      <c r="D25" s="57" t="s">
        <v>632</v>
      </c>
      <c r="E25" s="57" t="s">
        <v>644</v>
      </c>
      <c r="F25" s="57" t="s">
        <v>291</v>
      </c>
      <c r="G25" s="85">
        <v>9638004</v>
      </c>
      <c r="H25" s="52" t="s">
        <v>292</v>
      </c>
      <c r="I25" s="61" t="s">
        <v>743</v>
      </c>
      <c r="J25" s="60" t="s">
        <v>744</v>
      </c>
      <c r="K25" s="60"/>
      <c r="L25" s="52" t="s">
        <v>745</v>
      </c>
      <c r="M25" s="54" t="s">
        <v>746</v>
      </c>
      <c r="N25" s="52" t="str">
        <f t="shared" si="0"/>
        <v>06</v>
      </c>
    </row>
    <row r="26" spans="1:15" ht="21.75" customHeight="1" x14ac:dyDescent="0.4">
      <c r="A26" s="57">
        <v>25</v>
      </c>
      <c r="B26" s="57" t="s">
        <v>504</v>
      </c>
      <c r="C26" s="57" t="s">
        <v>1498</v>
      </c>
      <c r="D26" s="57" t="s">
        <v>632</v>
      </c>
      <c r="E26" s="57" t="s">
        <v>644</v>
      </c>
      <c r="F26" s="57" t="s">
        <v>291</v>
      </c>
      <c r="G26" s="85">
        <v>1690074</v>
      </c>
      <c r="H26" s="59" t="s">
        <v>298</v>
      </c>
      <c r="I26" s="57" t="s">
        <v>748</v>
      </c>
      <c r="J26" s="60" t="s">
        <v>749</v>
      </c>
      <c r="K26" s="60"/>
      <c r="L26" s="57" t="s">
        <v>750</v>
      </c>
      <c r="M26" s="57"/>
      <c r="N26" s="52" t="str">
        <f t="shared" si="0"/>
        <v>06</v>
      </c>
    </row>
    <row r="27" spans="1:15" ht="21.75" customHeight="1" x14ac:dyDescent="0.4">
      <c r="A27" s="57">
        <v>26</v>
      </c>
      <c r="B27" s="57" t="s">
        <v>505</v>
      </c>
      <c r="C27" s="57" t="s">
        <v>368</v>
      </c>
      <c r="D27" s="57" t="s">
        <v>632</v>
      </c>
      <c r="E27" s="57" t="s">
        <v>633</v>
      </c>
      <c r="F27" s="57" t="s">
        <v>292</v>
      </c>
      <c r="G27" s="85">
        <v>3004204</v>
      </c>
      <c r="H27" s="59" t="s">
        <v>293</v>
      </c>
      <c r="I27" s="57" t="s">
        <v>751</v>
      </c>
      <c r="J27" s="60" t="s">
        <v>752</v>
      </c>
      <c r="K27" s="60"/>
      <c r="L27" s="57" t="s">
        <v>753</v>
      </c>
      <c r="M27" s="54" t="s">
        <v>754</v>
      </c>
      <c r="N27" s="52" t="str">
        <f t="shared" si="0"/>
        <v>07</v>
      </c>
    </row>
    <row r="28" spans="1:15" ht="21.75" customHeight="1" x14ac:dyDescent="0.4">
      <c r="A28" s="57">
        <v>27</v>
      </c>
      <c r="B28" s="57" t="s">
        <v>527</v>
      </c>
      <c r="C28" s="57" t="s">
        <v>393</v>
      </c>
      <c r="D28" s="57" t="s">
        <v>632</v>
      </c>
      <c r="E28" s="57" t="s">
        <v>644</v>
      </c>
      <c r="F28" s="57" t="s">
        <v>292</v>
      </c>
      <c r="G28" s="85">
        <v>3180001</v>
      </c>
      <c r="H28" s="59" t="s">
        <v>293</v>
      </c>
      <c r="I28" s="57" t="s">
        <v>756</v>
      </c>
      <c r="J28" s="60" t="s">
        <v>757</v>
      </c>
      <c r="K28" s="60"/>
      <c r="L28" s="57" t="s">
        <v>758</v>
      </c>
      <c r="M28" s="54" t="s">
        <v>759</v>
      </c>
      <c r="N28" s="52" t="str">
        <f t="shared" si="0"/>
        <v>07</v>
      </c>
    </row>
    <row r="29" spans="1:15" ht="21.75" customHeight="1" x14ac:dyDescent="0.4">
      <c r="A29" s="57">
        <v>28</v>
      </c>
      <c r="B29" s="57" t="s">
        <v>485</v>
      </c>
      <c r="C29" s="57" t="s">
        <v>339</v>
      </c>
      <c r="D29" s="57" t="s">
        <v>632</v>
      </c>
      <c r="E29" s="57" t="s">
        <v>644</v>
      </c>
      <c r="F29" s="57" t="s">
        <v>292</v>
      </c>
      <c r="G29" s="85">
        <v>3100067</v>
      </c>
      <c r="H29" s="59" t="s">
        <v>293</v>
      </c>
      <c r="I29" s="57" t="s">
        <v>760</v>
      </c>
      <c r="J29" s="60" t="s">
        <v>761</v>
      </c>
      <c r="K29" s="60"/>
      <c r="L29" s="57" t="s">
        <v>762</v>
      </c>
      <c r="M29" s="54" t="s">
        <v>763</v>
      </c>
      <c r="N29" s="52" t="str">
        <f t="shared" si="0"/>
        <v>07</v>
      </c>
    </row>
    <row r="30" spans="1:15" ht="21.75" customHeight="1" x14ac:dyDescent="0.4">
      <c r="A30" s="57">
        <v>29</v>
      </c>
      <c r="B30" s="57" t="s">
        <v>747</v>
      </c>
      <c r="C30" s="57" t="s">
        <v>343</v>
      </c>
      <c r="D30" s="57" t="s">
        <v>755</v>
      </c>
      <c r="E30" s="57" t="s">
        <v>633</v>
      </c>
      <c r="F30" s="57" t="s">
        <v>292</v>
      </c>
      <c r="G30" s="85">
        <v>3170064</v>
      </c>
      <c r="H30" s="59" t="s">
        <v>293</v>
      </c>
      <c r="I30" s="57" t="s">
        <v>764</v>
      </c>
      <c r="J30" s="60" t="s">
        <v>765</v>
      </c>
      <c r="K30" s="60"/>
      <c r="L30" s="57" t="s">
        <v>766</v>
      </c>
      <c r="M30" s="54" t="s">
        <v>767</v>
      </c>
      <c r="N30" s="52" t="str">
        <f t="shared" si="0"/>
        <v>07</v>
      </c>
      <c r="O30" s="52" t="s">
        <v>1701</v>
      </c>
    </row>
    <row r="31" spans="1:15" ht="21.75" customHeight="1" x14ac:dyDescent="0.4">
      <c r="A31" s="57">
        <v>30</v>
      </c>
      <c r="B31" s="57" t="s">
        <v>528</v>
      </c>
      <c r="C31" s="57" t="s">
        <v>1499</v>
      </c>
      <c r="D31" s="57" t="s">
        <v>632</v>
      </c>
      <c r="E31" s="57" t="s">
        <v>633</v>
      </c>
      <c r="F31" s="57" t="s">
        <v>293</v>
      </c>
      <c r="G31" s="85">
        <v>3191221</v>
      </c>
      <c r="H31" s="59" t="s">
        <v>293</v>
      </c>
      <c r="I31" s="57" t="s">
        <v>764</v>
      </c>
      <c r="J31" s="60" t="s">
        <v>768</v>
      </c>
      <c r="K31" s="60"/>
      <c r="L31" s="57" t="s">
        <v>769</v>
      </c>
      <c r="M31" s="54" t="s">
        <v>770</v>
      </c>
      <c r="N31" s="52" t="str">
        <f t="shared" si="0"/>
        <v>08</v>
      </c>
    </row>
    <row r="32" spans="1:15" ht="21.75" customHeight="1" x14ac:dyDescent="0.4">
      <c r="A32" s="57">
        <v>31</v>
      </c>
      <c r="B32" s="57" t="s">
        <v>562</v>
      </c>
      <c r="C32" s="57" t="s">
        <v>369</v>
      </c>
      <c r="D32" s="57" t="s">
        <v>632</v>
      </c>
      <c r="E32" s="57" t="s">
        <v>633</v>
      </c>
      <c r="F32" s="57" t="s">
        <v>293</v>
      </c>
      <c r="G32" s="85" t="s">
        <v>771</v>
      </c>
      <c r="H32" s="59" t="s">
        <v>293</v>
      </c>
      <c r="I32" s="57" t="s">
        <v>760</v>
      </c>
      <c r="J32" s="60" t="s">
        <v>772</v>
      </c>
      <c r="K32" s="60"/>
      <c r="L32" s="57" t="s">
        <v>773</v>
      </c>
      <c r="M32" s="54" t="s">
        <v>774</v>
      </c>
      <c r="N32" s="52" t="str">
        <f t="shared" si="0"/>
        <v>08</v>
      </c>
      <c r="O32" s="52" t="s">
        <v>1701</v>
      </c>
    </row>
    <row r="33" spans="1:15" ht="21.75" customHeight="1" x14ac:dyDescent="0.4">
      <c r="A33" s="57">
        <v>32</v>
      </c>
      <c r="B33" s="57" t="s">
        <v>783</v>
      </c>
      <c r="C33" s="57" t="s">
        <v>340</v>
      </c>
      <c r="D33" s="57" t="s">
        <v>632</v>
      </c>
      <c r="E33" s="57" t="s">
        <v>633</v>
      </c>
      <c r="F33" s="57" t="s">
        <v>293</v>
      </c>
      <c r="G33" s="85" t="s">
        <v>775</v>
      </c>
      <c r="H33" s="59" t="s">
        <v>293</v>
      </c>
      <c r="I33" s="57" t="s">
        <v>760</v>
      </c>
      <c r="J33" s="60" t="s">
        <v>776</v>
      </c>
      <c r="K33" s="60"/>
      <c r="L33" s="57" t="s">
        <v>777</v>
      </c>
      <c r="M33" s="54" t="s">
        <v>778</v>
      </c>
      <c r="N33" s="52" t="str">
        <f t="shared" si="0"/>
        <v>08</v>
      </c>
      <c r="O33" s="52" t="s">
        <v>1701</v>
      </c>
    </row>
    <row r="34" spans="1:15" ht="21.75" customHeight="1" x14ac:dyDescent="0.4">
      <c r="A34" s="57">
        <v>33</v>
      </c>
      <c r="B34" s="57" t="s">
        <v>1500</v>
      </c>
      <c r="C34" s="57" t="s">
        <v>1501</v>
      </c>
      <c r="D34" s="57" t="s">
        <v>632</v>
      </c>
      <c r="E34" s="57" t="s">
        <v>633</v>
      </c>
      <c r="F34" s="57" t="s">
        <v>293</v>
      </c>
      <c r="G34" s="85">
        <v>1600023</v>
      </c>
      <c r="H34" s="59" t="s">
        <v>298</v>
      </c>
      <c r="I34" s="57" t="s">
        <v>748</v>
      </c>
      <c r="J34" s="60" t="s">
        <v>780</v>
      </c>
      <c r="K34" s="60" t="s">
        <v>781</v>
      </c>
      <c r="L34" s="57" t="s">
        <v>782</v>
      </c>
      <c r="M34" s="57"/>
      <c r="N34" s="52" t="str">
        <f t="shared" si="0"/>
        <v>08</v>
      </c>
    </row>
    <row r="35" spans="1:15" ht="21.75" customHeight="1" x14ac:dyDescent="0.4">
      <c r="A35" s="57">
        <v>34</v>
      </c>
      <c r="B35" s="57" t="s">
        <v>779</v>
      </c>
      <c r="C35" s="57" t="s">
        <v>371</v>
      </c>
      <c r="D35" s="57" t="s">
        <v>632</v>
      </c>
      <c r="E35" s="57" t="s">
        <v>633</v>
      </c>
      <c r="F35" s="57" t="s">
        <v>293</v>
      </c>
      <c r="G35" s="85">
        <v>3060011</v>
      </c>
      <c r="H35" s="59" t="s">
        <v>293</v>
      </c>
      <c r="I35" s="57" t="s">
        <v>784</v>
      </c>
      <c r="J35" s="60" t="s">
        <v>785</v>
      </c>
      <c r="K35" s="60"/>
      <c r="L35" s="57" t="s">
        <v>786</v>
      </c>
      <c r="M35" s="57"/>
      <c r="N35" s="52" t="str">
        <f t="shared" si="0"/>
        <v>08</v>
      </c>
      <c r="O35" s="52" t="s">
        <v>1701</v>
      </c>
    </row>
    <row r="36" spans="1:15" ht="21.75" customHeight="1" x14ac:dyDescent="0.4">
      <c r="A36" s="57">
        <v>35</v>
      </c>
      <c r="B36" s="57" t="s">
        <v>517</v>
      </c>
      <c r="C36" s="57" t="s">
        <v>1502</v>
      </c>
      <c r="D36" s="57" t="s">
        <v>632</v>
      </c>
      <c r="E36" s="57" t="s">
        <v>633</v>
      </c>
      <c r="F36" s="57" t="s">
        <v>293</v>
      </c>
      <c r="G36" s="85">
        <v>3001211</v>
      </c>
      <c r="H36" s="59" t="s">
        <v>293</v>
      </c>
      <c r="I36" s="57" t="s">
        <v>787</v>
      </c>
      <c r="J36" s="60" t="s">
        <v>788</v>
      </c>
      <c r="K36" s="60"/>
      <c r="L36" s="57" t="s">
        <v>789</v>
      </c>
      <c r="M36" s="57"/>
      <c r="N36" s="52" t="str">
        <f t="shared" si="0"/>
        <v>08</v>
      </c>
    </row>
    <row r="37" spans="1:15" ht="21.75" customHeight="1" x14ac:dyDescent="0.4">
      <c r="A37" s="57">
        <v>36</v>
      </c>
      <c r="B37" s="57" t="s">
        <v>585</v>
      </c>
      <c r="C37" s="57" t="s">
        <v>452</v>
      </c>
      <c r="D37" s="57" t="s">
        <v>632</v>
      </c>
      <c r="E37" s="57" t="s">
        <v>633</v>
      </c>
      <c r="F37" s="57" t="s">
        <v>293</v>
      </c>
      <c r="G37" s="85">
        <v>1070052</v>
      </c>
      <c r="H37" s="59" t="s">
        <v>298</v>
      </c>
      <c r="I37" s="57" t="s">
        <v>790</v>
      </c>
      <c r="J37" s="60" t="s">
        <v>791</v>
      </c>
      <c r="K37" s="60" t="s">
        <v>792</v>
      </c>
      <c r="L37" s="57" t="s">
        <v>793</v>
      </c>
      <c r="M37" s="57"/>
      <c r="N37" s="52" t="str">
        <f t="shared" si="0"/>
        <v>08</v>
      </c>
    </row>
    <row r="38" spans="1:15" ht="21.75" customHeight="1" x14ac:dyDescent="0.4">
      <c r="A38" s="57">
        <v>37</v>
      </c>
      <c r="B38" s="57" t="s">
        <v>1503</v>
      </c>
      <c r="C38" s="57" t="s">
        <v>459</v>
      </c>
      <c r="D38" s="57" t="s">
        <v>632</v>
      </c>
      <c r="E38" s="57" t="s">
        <v>644</v>
      </c>
      <c r="F38" s="57" t="s">
        <v>293</v>
      </c>
      <c r="G38" s="85">
        <v>3292332</v>
      </c>
      <c r="H38" s="59" t="s">
        <v>294</v>
      </c>
      <c r="I38" s="57" t="s">
        <v>795</v>
      </c>
      <c r="J38" s="60" t="s">
        <v>796</v>
      </c>
      <c r="K38" s="60"/>
      <c r="L38" s="57" t="s">
        <v>797</v>
      </c>
      <c r="M38" s="57"/>
      <c r="N38" s="52" t="str">
        <f t="shared" si="0"/>
        <v>08</v>
      </c>
    </row>
    <row r="39" spans="1:15" ht="21.75" customHeight="1" x14ac:dyDescent="0.4">
      <c r="A39" s="57">
        <v>38</v>
      </c>
      <c r="B39" s="57" t="s">
        <v>565</v>
      </c>
      <c r="C39" s="57" t="s">
        <v>432</v>
      </c>
      <c r="D39" s="57" t="s">
        <v>632</v>
      </c>
      <c r="E39" s="57" t="s">
        <v>644</v>
      </c>
      <c r="F39" s="57" t="s">
        <v>293</v>
      </c>
      <c r="G39" s="85">
        <v>3390004</v>
      </c>
      <c r="H39" s="59" t="s">
        <v>296</v>
      </c>
      <c r="I39" s="57" t="s">
        <v>798</v>
      </c>
      <c r="J39" s="60" t="s">
        <v>799</v>
      </c>
      <c r="K39" s="60"/>
      <c r="L39" s="57" t="s">
        <v>800</v>
      </c>
      <c r="M39" s="54" t="s">
        <v>801</v>
      </c>
      <c r="N39" s="52" t="str">
        <f t="shared" si="0"/>
        <v>08</v>
      </c>
    </row>
    <row r="40" spans="1:15" ht="21.75" customHeight="1" x14ac:dyDescent="0.4">
      <c r="A40" s="57">
        <v>39</v>
      </c>
      <c r="B40" s="57" t="s">
        <v>575</v>
      </c>
      <c r="C40" s="57" t="s">
        <v>441</v>
      </c>
      <c r="D40" s="57" t="s">
        <v>632</v>
      </c>
      <c r="E40" s="57" t="s">
        <v>644</v>
      </c>
      <c r="F40" s="57" t="s">
        <v>293</v>
      </c>
      <c r="G40" s="85">
        <v>3440038</v>
      </c>
      <c r="H40" s="59" t="s">
        <v>296</v>
      </c>
      <c r="I40" s="57" t="s">
        <v>802</v>
      </c>
      <c r="J40" s="60" t="s">
        <v>803</v>
      </c>
      <c r="K40" s="60"/>
      <c r="L40" s="57" t="s">
        <v>804</v>
      </c>
      <c r="M40" s="54" t="s">
        <v>805</v>
      </c>
      <c r="N40" s="52" t="str">
        <f t="shared" si="0"/>
        <v>08</v>
      </c>
    </row>
    <row r="41" spans="1:15" ht="21.75" customHeight="1" x14ac:dyDescent="0.4">
      <c r="A41" s="57">
        <v>40</v>
      </c>
      <c r="B41" s="57" t="s">
        <v>513</v>
      </c>
      <c r="C41" s="57" t="s">
        <v>395</v>
      </c>
      <c r="D41" s="57" t="s">
        <v>755</v>
      </c>
      <c r="E41" s="57" t="s">
        <v>633</v>
      </c>
      <c r="F41" s="57" t="s">
        <v>293</v>
      </c>
      <c r="G41" s="85">
        <v>3660006</v>
      </c>
      <c r="H41" s="59" t="s">
        <v>296</v>
      </c>
      <c r="I41" s="57" t="s">
        <v>806</v>
      </c>
      <c r="J41" s="60" t="s">
        <v>807</v>
      </c>
      <c r="K41" s="60"/>
      <c r="L41" s="57" t="s">
        <v>808</v>
      </c>
      <c r="M41" s="54" t="s">
        <v>809</v>
      </c>
      <c r="N41" s="52" t="str">
        <f t="shared" si="0"/>
        <v>08</v>
      </c>
      <c r="O41" s="52" t="s">
        <v>1701</v>
      </c>
    </row>
    <row r="42" spans="1:15" ht="21.75" customHeight="1" x14ac:dyDescent="0.4">
      <c r="A42" s="57">
        <v>41</v>
      </c>
      <c r="B42" s="57" t="s">
        <v>1622</v>
      </c>
      <c r="C42" s="57" t="s">
        <v>1608</v>
      </c>
      <c r="D42" s="57" t="s">
        <v>1623</v>
      </c>
      <c r="E42" s="57" t="s">
        <v>1624</v>
      </c>
      <c r="F42" s="57" t="s">
        <v>293</v>
      </c>
      <c r="G42" s="85"/>
      <c r="H42" s="59"/>
      <c r="I42" s="57"/>
      <c r="J42" s="60"/>
      <c r="K42" s="60"/>
      <c r="L42" s="57"/>
      <c r="M42" s="54"/>
    </row>
    <row r="43" spans="1:15" ht="21.75" customHeight="1" x14ac:dyDescent="0.4">
      <c r="A43" s="57">
        <v>42</v>
      </c>
      <c r="B43" s="57" t="s">
        <v>1621</v>
      </c>
      <c r="C43" s="57" t="s">
        <v>1643</v>
      </c>
      <c r="D43" s="57" t="s">
        <v>632</v>
      </c>
      <c r="E43" s="57" t="s">
        <v>633</v>
      </c>
      <c r="F43" s="57" t="s">
        <v>293</v>
      </c>
      <c r="G43" s="85"/>
      <c r="H43" s="59"/>
      <c r="I43" s="57"/>
      <c r="J43" s="60"/>
      <c r="K43" s="60"/>
      <c r="L43" s="57"/>
      <c r="M43" s="54"/>
    </row>
    <row r="44" spans="1:15" ht="21.75" customHeight="1" x14ac:dyDescent="0.4">
      <c r="A44" s="57">
        <v>43</v>
      </c>
      <c r="B44" s="57" t="s">
        <v>516</v>
      </c>
      <c r="C44" s="57" t="s">
        <v>1504</v>
      </c>
      <c r="D44" s="57" t="s">
        <v>755</v>
      </c>
      <c r="E44" s="57" t="s">
        <v>633</v>
      </c>
      <c r="F44" s="57" t="s">
        <v>293</v>
      </c>
      <c r="G44" s="85">
        <v>3501101</v>
      </c>
      <c r="H44" s="59" t="s">
        <v>296</v>
      </c>
      <c r="I44" s="57" t="s">
        <v>810</v>
      </c>
      <c r="J44" s="60" t="s">
        <v>811</v>
      </c>
      <c r="K44" s="60"/>
      <c r="L44" s="57" t="s">
        <v>812</v>
      </c>
      <c r="M44" s="54" t="s">
        <v>813</v>
      </c>
      <c r="N44" s="52" t="str">
        <f t="shared" si="0"/>
        <v>08</v>
      </c>
    </row>
    <row r="45" spans="1:15" ht="21.75" customHeight="1" x14ac:dyDescent="0.4">
      <c r="A45" s="57">
        <v>44</v>
      </c>
      <c r="B45" s="57" t="s">
        <v>794</v>
      </c>
      <c r="C45" s="57" t="s">
        <v>341</v>
      </c>
      <c r="D45" s="57" t="s">
        <v>632</v>
      </c>
      <c r="E45" s="57" t="s">
        <v>633</v>
      </c>
      <c r="F45" s="57" t="s">
        <v>294</v>
      </c>
      <c r="G45" s="85">
        <v>3500417</v>
      </c>
      <c r="H45" s="59" t="s">
        <v>296</v>
      </c>
      <c r="I45" s="57" t="s">
        <v>814</v>
      </c>
      <c r="J45" s="60" t="s">
        <v>815</v>
      </c>
      <c r="K45" s="60"/>
      <c r="L45" s="57" t="s">
        <v>816</v>
      </c>
      <c r="M45" s="54" t="s">
        <v>817</v>
      </c>
      <c r="N45" s="52" t="str">
        <f t="shared" si="0"/>
        <v>09</v>
      </c>
      <c r="O45" s="52" t="s">
        <v>1701</v>
      </c>
    </row>
    <row r="46" spans="1:15" ht="21.75" customHeight="1" x14ac:dyDescent="0.4">
      <c r="A46" s="57">
        <v>45</v>
      </c>
      <c r="B46" s="57" t="s">
        <v>528</v>
      </c>
      <c r="C46" s="57" t="s">
        <v>1505</v>
      </c>
      <c r="D46" s="57" t="s">
        <v>632</v>
      </c>
      <c r="E46" s="57" t="s">
        <v>633</v>
      </c>
      <c r="F46" s="57" t="s">
        <v>295</v>
      </c>
      <c r="G46" s="85">
        <v>3570211</v>
      </c>
      <c r="H46" s="59" t="s">
        <v>296</v>
      </c>
      <c r="I46" s="57" t="s">
        <v>818</v>
      </c>
      <c r="J46" s="60" t="s">
        <v>819</v>
      </c>
      <c r="K46" s="60"/>
      <c r="L46" s="57" t="s">
        <v>820</v>
      </c>
      <c r="M46" s="54" t="s">
        <v>821</v>
      </c>
      <c r="N46" s="52" t="str">
        <f t="shared" si="0"/>
        <v>10</v>
      </c>
    </row>
    <row r="47" spans="1:15" ht="21.75" customHeight="1" x14ac:dyDescent="0.4">
      <c r="A47" s="57">
        <v>46</v>
      </c>
      <c r="B47" s="57" t="s">
        <v>586</v>
      </c>
      <c r="C47" s="57" t="s">
        <v>453</v>
      </c>
      <c r="D47" s="57" t="s">
        <v>632</v>
      </c>
      <c r="E47" s="57" t="s">
        <v>633</v>
      </c>
      <c r="F47" s="57" t="s">
        <v>296</v>
      </c>
      <c r="G47" s="85">
        <v>3570038</v>
      </c>
      <c r="H47" s="59" t="s">
        <v>296</v>
      </c>
      <c r="I47" s="57" t="s">
        <v>818</v>
      </c>
      <c r="J47" s="60" t="s">
        <v>822</v>
      </c>
      <c r="K47" s="60"/>
      <c r="L47" s="57" t="s">
        <v>823</v>
      </c>
      <c r="M47" s="54" t="s">
        <v>824</v>
      </c>
      <c r="N47" s="52" t="str">
        <f t="shared" si="0"/>
        <v>11</v>
      </c>
      <c r="O47" s="52" t="s">
        <v>1701</v>
      </c>
    </row>
    <row r="48" spans="1:15" ht="21.75" customHeight="1" x14ac:dyDescent="0.4">
      <c r="A48" s="57">
        <v>47</v>
      </c>
      <c r="B48" s="57" t="s">
        <v>601</v>
      </c>
      <c r="C48" s="57" t="s">
        <v>468</v>
      </c>
      <c r="D48" s="57" t="s">
        <v>632</v>
      </c>
      <c r="E48" s="57" t="s">
        <v>633</v>
      </c>
      <c r="F48" s="57" t="s">
        <v>296</v>
      </c>
      <c r="G48" s="85">
        <v>3450015</v>
      </c>
      <c r="H48" s="59" t="s">
        <v>296</v>
      </c>
      <c r="I48" s="57" t="s">
        <v>825</v>
      </c>
      <c r="J48" s="60" t="s">
        <v>826</v>
      </c>
      <c r="K48" s="60"/>
      <c r="L48" s="57" t="s">
        <v>827</v>
      </c>
      <c r="M48" s="54" t="s">
        <v>828</v>
      </c>
      <c r="N48" s="52" t="str">
        <f t="shared" si="0"/>
        <v>11</v>
      </c>
    </row>
    <row r="49" spans="1:15" ht="21.75" customHeight="1" x14ac:dyDescent="0.4">
      <c r="A49" s="57">
        <v>48</v>
      </c>
      <c r="B49" s="57" t="s">
        <v>597</v>
      </c>
      <c r="C49" s="57" t="s">
        <v>464</v>
      </c>
      <c r="D49" s="57" t="s">
        <v>632</v>
      </c>
      <c r="E49" s="57" t="s">
        <v>633</v>
      </c>
      <c r="F49" s="57" t="s">
        <v>296</v>
      </c>
      <c r="G49" s="85">
        <v>3620806</v>
      </c>
      <c r="H49" s="59" t="s">
        <v>296</v>
      </c>
      <c r="I49" s="57" t="s">
        <v>829</v>
      </c>
      <c r="J49" s="60" t="s">
        <v>830</v>
      </c>
      <c r="K49" s="60"/>
      <c r="L49" s="57" t="s">
        <v>831</v>
      </c>
      <c r="M49" s="54" t="s">
        <v>832</v>
      </c>
      <c r="N49" s="52" t="str">
        <f t="shared" si="0"/>
        <v>11</v>
      </c>
    </row>
    <row r="50" spans="1:15" ht="21.75" customHeight="1" x14ac:dyDescent="0.4">
      <c r="A50" s="57">
        <v>49</v>
      </c>
      <c r="B50" s="57" t="s">
        <v>529</v>
      </c>
      <c r="C50" s="57" t="s">
        <v>394</v>
      </c>
      <c r="D50" s="57" t="s">
        <v>632</v>
      </c>
      <c r="E50" s="57" t="s">
        <v>633</v>
      </c>
      <c r="F50" s="57" t="s">
        <v>296</v>
      </c>
      <c r="G50" s="85" t="s">
        <v>833</v>
      </c>
      <c r="H50" s="59" t="s">
        <v>296</v>
      </c>
      <c r="I50" s="57" t="s">
        <v>818</v>
      </c>
      <c r="J50" s="60" t="s">
        <v>834</v>
      </c>
      <c r="K50" s="60"/>
      <c r="L50" s="57" t="s">
        <v>835</v>
      </c>
      <c r="M50" s="54" t="s">
        <v>836</v>
      </c>
      <c r="N50" s="52" t="str">
        <f t="shared" si="0"/>
        <v>11</v>
      </c>
    </row>
    <row r="51" spans="1:15" ht="21.75" customHeight="1" x14ac:dyDescent="0.4">
      <c r="A51" s="57">
        <v>50</v>
      </c>
      <c r="B51" s="57" t="s">
        <v>576</v>
      </c>
      <c r="C51" s="57" t="s">
        <v>442</v>
      </c>
      <c r="D51" s="57" t="s">
        <v>632</v>
      </c>
      <c r="E51" s="57" t="s">
        <v>633</v>
      </c>
      <c r="F51" s="57" t="s">
        <v>296</v>
      </c>
      <c r="G51" s="85">
        <v>3430857</v>
      </c>
      <c r="H51" s="59" t="s">
        <v>296</v>
      </c>
      <c r="I51" s="57" t="s">
        <v>837</v>
      </c>
      <c r="J51" s="60" t="s">
        <v>838</v>
      </c>
      <c r="K51" s="60"/>
      <c r="L51" s="57" t="s">
        <v>839</v>
      </c>
      <c r="M51" s="57"/>
      <c r="N51" s="52" t="str">
        <f t="shared" si="0"/>
        <v>11</v>
      </c>
    </row>
    <row r="52" spans="1:15" ht="21.75" customHeight="1" x14ac:dyDescent="0.4">
      <c r="A52" s="57">
        <v>51</v>
      </c>
      <c r="B52" s="57" t="s">
        <v>1506</v>
      </c>
      <c r="C52" s="57" t="s">
        <v>1507</v>
      </c>
      <c r="D52" s="57" t="s">
        <v>632</v>
      </c>
      <c r="E52" s="57" t="s">
        <v>633</v>
      </c>
      <c r="F52" s="57" t="s">
        <v>296</v>
      </c>
      <c r="G52" s="85">
        <v>2995102</v>
      </c>
      <c r="H52" s="59" t="s">
        <v>297</v>
      </c>
      <c r="I52" s="57" t="s">
        <v>840</v>
      </c>
      <c r="J52" s="60" t="s">
        <v>841</v>
      </c>
      <c r="K52" s="60"/>
      <c r="L52" s="57" t="s">
        <v>842</v>
      </c>
      <c r="M52" s="54" t="s">
        <v>843</v>
      </c>
      <c r="N52" s="52" t="str">
        <f t="shared" si="0"/>
        <v>11</v>
      </c>
      <c r="O52" s="52" t="s">
        <v>1701</v>
      </c>
    </row>
    <row r="53" spans="1:15" ht="21.75" customHeight="1" x14ac:dyDescent="0.4">
      <c r="A53" s="57">
        <v>52</v>
      </c>
      <c r="B53" s="57" t="s">
        <v>566</v>
      </c>
      <c r="C53" s="57" t="s">
        <v>1633</v>
      </c>
      <c r="D53" s="57" t="s">
        <v>632</v>
      </c>
      <c r="E53" s="57" t="s">
        <v>644</v>
      </c>
      <c r="F53" s="57" t="s">
        <v>296</v>
      </c>
      <c r="G53" s="85">
        <v>2960001</v>
      </c>
      <c r="H53" s="59" t="s">
        <v>297</v>
      </c>
      <c r="I53" s="57" t="s">
        <v>844</v>
      </c>
      <c r="J53" s="60" t="s">
        <v>845</v>
      </c>
      <c r="K53" s="60"/>
      <c r="L53" s="57" t="s">
        <v>846</v>
      </c>
      <c r="M53" s="54" t="s">
        <v>847</v>
      </c>
      <c r="N53" s="52" t="str">
        <f t="shared" si="0"/>
        <v>11</v>
      </c>
    </row>
    <row r="54" spans="1:15" ht="21.75" customHeight="1" x14ac:dyDescent="0.4">
      <c r="A54" s="57">
        <v>53</v>
      </c>
      <c r="B54" s="57" t="s">
        <v>506</v>
      </c>
      <c r="C54" s="57" t="s">
        <v>370</v>
      </c>
      <c r="D54" s="57" t="s">
        <v>632</v>
      </c>
      <c r="E54" s="57" t="s">
        <v>644</v>
      </c>
      <c r="F54" s="57" t="s">
        <v>296</v>
      </c>
      <c r="G54" s="85">
        <v>2600014</v>
      </c>
      <c r="H54" s="59" t="s">
        <v>297</v>
      </c>
      <c r="I54" s="57" t="s">
        <v>848</v>
      </c>
      <c r="J54" s="60" t="s">
        <v>849</v>
      </c>
      <c r="K54" s="60"/>
      <c r="L54" s="57" t="s">
        <v>850</v>
      </c>
      <c r="M54" s="54" t="s">
        <v>851</v>
      </c>
      <c r="N54" s="52" t="str">
        <f t="shared" si="0"/>
        <v>11</v>
      </c>
    </row>
    <row r="55" spans="1:15" ht="21.75" customHeight="1" x14ac:dyDescent="0.4">
      <c r="A55" s="57">
        <v>54</v>
      </c>
      <c r="B55" s="57" t="s">
        <v>1508</v>
      </c>
      <c r="C55" s="57" t="s">
        <v>1509</v>
      </c>
      <c r="D55" s="57" t="s">
        <v>632</v>
      </c>
      <c r="E55" s="57" t="s">
        <v>644</v>
      </c>
      <c r="F55" s="57" t="s">
        <v>296</v>
      </c>
      <c r="G55" s="85">
        <v>2730005</v>
      </c>
      <c r="H55" s="59" t="s">
        <v>297</v>
      </c>
      <c r="I55" s="57" t="s">
        <v>852</v>
      </c>
      <c r="J55" s="60" t="s">
        <v>853</v>
      </c>
      <c r="K55" s="60"/>
      <c r="L55" s="57" t="s">
        <v>854</v>
      </c>
      <c r="M55" s="54" t="s">
        <v>855</v>
      </c>
      <c r="N55" s="52" t="str">
        <f t="shared" si="0"/>
        <v>11</v>
      </c>
    </row>
    <row r="56" spans="1:15" ht="21.75" customHeight="1" x14ac:dyDescent="0.4">
      <c r="A56" s="57">
        <v>55</v>
      </c>
      <c r="B56" s="57" t="s">
        <v>592</v>
      </c>
      <c r="C56" s="57" t="s">
        <v>460</v>
      </c>
      <c r="D56" s="57" t="s">
        <v>632</v>
      </c>
      <c r="E56" s="57" t="s">
        <v>644</v>
      </c>
      <c r="F56" s="57" t="s">
        <v>296</v>
      </c>
      <c r="G56" s="85">
        <v>2892143</v>
      </c>
      <c r="H56" s="59" t="s">
        <v>297</v>
      </c>
      <c r="I56" s="57" t="s">
        <v>856</v>
      </c>
      <c r="J56" s="60" t="s">
        <v>857</v>
      </c>
      <c r="K56" s="60"/>
      <c r="L56" s="57" t="s">
        <v>858</v>
      </c>
      <c r="M56" s="54" t="s">
        <v>859</v>
      </c>
      <c r="N56" s="52" t="str">
        <f t="shared" si="0"/>
        <v>11</v>
      </c>
    </row>
    <row r="57" spans="1:15" ht="21.75" customHeight="1" x14ac:dyDescent="0.4">
      <c r="A57" s="57">
        <v>56</v>
      </c>
      <c r="B57" s="57" t="s">
        <v>1510</v>
      </c>
      <c r="C57" s="57" t="s">
        <v>1511</v>
      </c>
      <c r="D57" s="57" t="s">
        <v>632</v>
      </c>
      <c r="E57" s="57" t="s">
        <v>644</v>
      </c>
      <c r="F57" s="57" t="s">
        <v>296</v>
      </c>
      <c r="G57" s="85">
        <v>2780037</v>
      </c>
      <c r="H57" s="59" t="s">
        <v>297</v>
      </c>
      <c r="I57" s="57" t="s">
        <v>861</v>
      </c>
      <c r="J57" s="60" t="s">
        <v>862</v>
      </c>
      <c r="K57" s="60"/>
      <c r="L57" s="57" t="s">
        <v>863</v>
      </c>
      <c r="M57" s="57"/>
      <c r="N57" s="52" t="str">
        <f t="shared" si="0"/>
        <v>11</v>
      </c>
    </row>
    <row r="58" spans="1:15" ht="21.75" customHeight="1" x14ac:dyDescent="0.4">
      <c r="A58" s="57">
        <v>57</v>
      </c>
      <c r="B58" s="57" t="s">
        <v>549</v>
      </c>
      <c r="C58" s="57" t="s">
        <v>415</v>
      </c>
      <c r="D58" s="57" t="s">
        <v>755</v>
      </c>
      <c r="E58" s="57" t="s">
        <v>633</v>
      </c>
      <c r="F58" s="57" t="s">
        <v>296</v>
      </c>
      <c r="G58" s="85">
        <v>2600834</v>
      </c>
      <c r="H58" s="59" t="s">
        <v>297</v>
      </c>
      <c r="I58" s="57" t="s">
        <v>848</v>
      </c>
      <c r="J58" s="60" t="s">
        <v>864</v>
      </c>
      <c r="K58" s="60" t="s">
        <v>865</v>
      </c>
      <c r="L58" s="57" t="s">
        <v>866</v>
      </c>
      <c r="M58" s="57"/>
      <c r="N58" s="52" t="str">
        <f t="shared" si="0"/>
        <v>11</v>
      </c>
    </row>
    <row r="59" spans="1:15" ht="21.75" customHeight="1" x14ac:dyDescent="0.4">
      <c r="A59" s="57">
        <v>58</v>
      </c>
      <c r="B59" s="57" t="s">
        <v>860</v>
      </c>
      <c r="C59" s="57" t="s">
        <v>342</v>
      </c>
      <c r="D59" s="57" t="s">
        <v>632</v>
      </c>
      <c r="E59" s="57" t="s">
        <v>633</v>
      </c>
      <c r="F59" s="57" t="s">
        <v>297</v>
      </c>
      <c r="G59" s="85">
        <v>2970065</v>
      </c>
      <c r="H59" s="59" t="s">
        <v>297</v>
      </c>
      <c r="I59" s="57" t="s">
        <v>868</v>
      </c>
      <c r="J59" s="60" t="s">
        <v>869</v>
      </c>
      <c r="K59" s="60"/>
      <c r="L59" s="57" t="s">
        <v>870</v>
      </c>
      <c r="M59" s="57"/>
      <c r="N59" s="52" t="str">
        <f t="shared" si="0"/>
        <v>12</v>
      </c>
      <c r="O59" s="52" t="s">
        <v>1703</v>
      </c>
    </row>
    <row r="60" spans="1:15" ht="21.75" customHeight="1" x14ac:dyDescent="0.4">
      <c r="A60" s="57">
        <v>59</v>
      </c>
      <c r="B60" s="57" t="s">
        <v>867</v>
      </c>
      <c r="C60" s="57" t="s">
        <v>1512</v>
      </c>
      <c r="D60" s="57" t="s">
        <v>632</v>
      </c>
      <c r="E60" s="57" t="s">
        <v>633</v>
      </c>
      <c r="F60" s="57" t="s">
        <v>297</v>
      </c>
      <c r="G60" s="85">
        <v>1690075</v>
      </c>
      <c r="H60" s="59" t="s">
        <v>298</v>
      </c>
      <c r="I60" s="57" t="s">
        <v>748</v>
      </c>
      <c r="J60" s="60" t="s">
        <v>871</v>
      </c>
      <c r="K60" s="60" t="s">
        <v>872</v>
      </c>
      <c r="L60" s="57" t="s">
        <v>873</v>
      </c>
      <c r="M60" s="57"/>
      <c r="N60" s="52" t="str">
        <f t="shared" si="0"/>
        <v>12</v>
      </c>
      <c r="O60" s="52" t="s">
        <v>1703</v>
      </c>
    </row>
    <row r="61" spans="1:15" ht="21.75" customHeight="1" x14ac:dyDescent="0.4">
      <c r="A61" s="57">
        <v>60</v>
      </c>
      <c r="B61" s="57" t="s">
        <v>586</v>
      </c>
      <c r="C61" s="57" t="s">
        <v>417</v>
      </c>
      <c r="D61" s="57" t="s">
        <v>632</v>
      </c>
      <c r="E61" s="57" t="s">
        <v>633</v>
      </c>
      <c r="F61" s="57" t="s">
        <v>297</v>
      </c>
      <c r="G61" s="85">
        <v>1168555</v>
      </c>
      <c r="H61" s="59" t="s">
        <v>298</v>
      </c>
      <c r="I61" s="57" t="s">
        <v>874</v>
      </c>
      <c r="J61" s="60" t="s">
        <v>875</v>
      </c>
      <c r="K61" s="60"/>
      <c r="L61" s="57" t="s">
        <v>876</v>
      </c>
      <c r="M61" s="54" t="s">
        <v>877</v>
      </c>
      <c r="N61" s="52" t="str">
        <f t="shared" si="0"/>
        <v>12</v>
      </c>
      <c r="O61" s="52" t="s">
        <v>1703</v>
      </c>
    </row>
    <row r="62" spans="1:15" ht="21.75" customHeight="1" x14ac:dyDescent="0.4">
      <c r="A62" s="57">
        <v>61</v>
      </c>
      <c r="B62" s="57" t="s">
        <v>598</v>
      </c>
      <c r="C62" s="57" t="s">
        <v>465</v>
      </c>
      <c r="D62" s="57" t="s">
        <v>632</v>
      </c>
      <c r="E62" s="57" t="s">
        <v>633</v>
      </c>
      <c r="F62" s="57" t="s">
        <v>297</v>
      </c>
      <c r="G62" s="85">
        <v>1010051</v>
      </c>
      <c r="H62" s="59" t="s">
        <v>298</v>
      </c>
      <c r="I62" s="57" t="s">
        <v>878</v>
      </c>
      <c r="J62" s="60" t="s">
        <v>879</v>
      </c>
      <c r="K62" s="60"/>
      <c r="L62" s="57" t="s">
        <v>880</v>
      </c>
      <c r="M62" s="54" t="s">
        <v>881</v>
      </c>
      <c r="N62" s="52" t="str">
        <f t="shared" si="0"/>
        <v>12</v>
      </c>
    </row>
    <row r="63" spans="1:15" ht="21.75" customHeight="1" x14ac:dyDescent="0.4">
      <c r="A63" s="57">
        <v>62</v>
      </c>
      <c r="B63" s="57" t="s">
        <v>567</v>
      </c>
      <c r="C63" s="57" t="s">
        <v>433</v>
      </c>
      <c r="D63" s="57" t="s">
        <v>632</v>
      </c>
      <c r="E63" s="57" t="s">
        <v>633</v>
      </c>
      <c r="F63" s="57" t="s">
        <v>297</v>
      </c>
      <c r="G63" s="85">
        <v>1920154</v>
      </c>
      <c r="H63" s="59" t="s">
        <v>298</v>
      </c>
      <c r="I63" s="57" t="s">
        <v>882</v>
      </c>
      <c r="J63" s="60" t="s">
        <v>883</v>
      </c>
      <c r="K63" s="60"/>
      <c r="L63" s="57" t="s">
        <v>884</v>
      </c>
      <c r="M63" s="54" t="s">
        <v>885</v>
      </c>
      <c r="N63" s="52" t="str">
        <f t="shared" si="0"/>
        <v>12</v>
      </c>
    </row>
    <row r="64" spans="1:15" ht="21.75" customHeight="1" x14ac:dyDescent="0.4">
      <c r="A64" s="57">
        <v>63</v>
      </c>
      <c r="B64" s="57" t="s">
        <v>587</v>
      </c>
      <c r="C64" s="57" t="s">
        <v>454</v>
      </c>
      <c r="D64" s="57" t="s">
        <v>632</v>
      </c>
      <c r="E64" s="57" t="s">
        <v>633</v>
      </c>
      <c r="F64" s="57" t="s">
        <v>297</v>
      </c>
      <c r="G64" s="85">
        <v>1300012</v>
      </c>
      <c r="H64" s="59" t="s">
        <v>298</v>
      </c>
      <c r="I64" s="57" t="s">
        <v>886</v>
      </c>
      <c r="J64" s="60" t="s">
        <v>887</v>
      </c>
      <c r="K64" s="60"/>
      <c r="L64" s="57" t="s">
        <v>888</v>
      </c>
      <c r="M64" s="54" t="s">
        <v>889</v>
      </c>
      <c r="N64" s="52" t="str">
        <f t="shared" si="0"/>
        <v>12</v>
      </c>
    </row>
    <row r="65" spans="1:15" ht="21.75" customHeight="1" x14ac:dyDescent="0.4">
      <c r="A65" s="57">
        <v>64</v>
      </c>
      <c r="B65" s="57" t="s">
        <v>577</v>
      </c>
      <c r="C65" s="57" t="s">
        <v>443</v>
      </c>
      <c r="D65" s="57" t="s">
        <v>632</v>
      </c>
      <c r="E65" s="57" t="s">
        <v>644</v>
      </c>
      <c r="F65" s="57" t="s">
        <v>297</v>
      </c>
      <c r="G65" s="85">
        <v>1868001</v>
      </c>
      <c r="H65" s="59" t="s">
        <v>298</v>
      </c>
      <c r="I65" s="57" t="s">
        <v>890</v>
      </c>
      <c r="J65" s="60" t="s">
        <v>891</v>
      </c>
      <c r="K65" s="60"/>
      <c r="L65" s="57" t="s">
        <v>892</v>
      </c>
      <c r="M65" s="57"/>
      <c r="N65" s="52" t="str">
        <f t="shared" si="0"/>
        <v>12</v>
      </c>
    </row>
    <row r="66" spans="1:15" ht="21.75" customHeight="1" x14ac:dyDescent="0.4">
      <c r="A66" s="57">
        <v>65</v>
      </c>
      <c r="B66" s="57" t="s">
        <v>593</v>
      </c>
      <c r="C66" s="57" t="s">
        <v>461</v>
      </c>
      <c r="D66" s="57" t="s">
        <v>632</v>
      </c>
      <c r="E66" s="57" t="s">
        <v>644</v>
      </c>
      <c r="F66" s="57" t="s">
        <v>297</v>
      </c>
      <c r="G66" s="85">
        <v>1578562</v>
      </c>
      <c r="H66" s="59" t="s">
        <v>298</v>
      </c>
      <c r="I66" s="57" t="s">
        <v>894</v>
      </c>
      <c r="J66" s="60" t="s">
        <v>895</v>
      </c>
      <c r="K66" s="60"/>
      <c r="L66" s="57" t="s">
        <v>896</v>
      </c>
      <c r="M66" s="57"/>
      <c r="N66" s="52" t="str">
        <f t="shared" si="0"/>
        <v>12</v>
      </c>
    </row>
    <row r="67" spans="1:15" ht="21.75" customHeight="1" x14ac:dyDescent="0.4">
      <c r="A67" s="57">
        <v>66</v>
      </c>
      <c r="B67" s="57" t="s">
        <v>1636</v>
      </c>
      <c r="C67" s="57" t="s">
        <v>1610</v>
      </c>
      <c r="D67" s="57" t="s">
        <v>632</v>
      </c>
      <c r="E67" s="57" t="s">
        <v>1632</v>
      </c>
      <c r="F67" s="57" t="s">
        <v>297</v>
      </c>
      <c r="G67" s="85"/>
      <c r="H67" s="59"/>
      <c r="I67" s="57"/>
      <c r="J67" s="60"/>
      <c r="K67" s="60"/>
      <c r="L67" s="57"/>
      <c r="M67" s="57"/>
    </row>
    <row r="68" spans="1:15" ht="21.75" customHeight="1" x14ac:dyDescent="0.4">
      <c r="A68" s="57">
        <v>67</v>
      </c>
      <c r="B68" s="57" t="s">
        <v>1637</v>
      </c>
      <c r="C68" s="57" t="s">
        <v>1609</v>
      </c>
      <c r="D68" s="57" t="s">
        <v>1638</v>
      </c>
      <c r="E68" s="57" t="s">
        <v>1639</v>
      </c>
      <c r="F68" s="57" t="s">
        <v>297</v>
      </c>
      <c r="G68" s="85"/>
      <c r="H68" s="59"/>
      <c r="I68" s="57"/>
      <c r="J68" s="60"/>
      <c r="K68" s="60"/>
      <c r="L68" s="57"/>
      <c r="M68" s="57"/>
    </row>
    <row r="69" spans="1:15" ht="21.75" customHeight="1" x14ac:dyDescent="0.4">
      <c r="A69" s="57">
        <v>68</v>
      </c>
      <c r="B69" s="57" t="s">
        <v>1635</v>
      </c>
      <c r="C69" s="57" t="s">
        <v>1607</v>
      </c>
      <c r="D69" s="57" t="s">
        <v>632</v>
      </c>
      <c r="E69" s="57" t="s">
        <v>633</v>
      </c>
      <c r="F69" s="57" t="s">
        <v>297</v>
      </c>
      <c r="G69" s="85"/>
      <c r="H69" s="59"/>
      <c r="I69" s="57"/>
      <c r="J69" s="60"/>
      <c r="K69" s="60"/>
      <c r="L69" s="57"/>
      <c r="M69" s="57"/>
      <c r="O69" s="52" t="s">
        <v>1703</v>
      </c>
    </row>
    <row r="70" spans="1:15" ht="21.75" customHeight="1" x14ac:dyDescent="0.4">
      <c r="A70" s="57">
        <v>69</v>
      </c>
      <c r="B70" s="57" t="s">
        <v>1513</v>
      </c>
      <c r="C70" s="57" t="s">
        <v>1514</v>
      </c>
      <c r="D70" s="57" t="s">
        <v>632</v>
      </c>
      <c r="E70" s="57" t="s">
        <v>633</v>
      </c>
      <c r="F70" s="57" t="s">
        <v>298</v>
      </c>
      <c r="G70" s="85">
        <v>1510063</v>
      </c>
      <c r="H70" s="59" t="s">
        <v>298</v>
      </c>
      <c r="I70" s="57" t="s">
        <v>898</v>
      </c>
      <c r="J70" s="60" t="s">
        <v>899</v>
      </c>
      <c r="K70" s="60"/>
      <c r="L70" s="57" t="s">
        <v>900</v>
      </c>
      <c r="M70" s="57"/>
      <c r="N70" s="52" t="str">
        <f t="shared" si="0"/>
        <v>13</v>
      </c>
      <c r="O70" s="52" t="s">
        <v>1703</v>
      </c>
    </row>
    <row r="71" spans="1:15" ht="21.75" customHeight="1" x14ac:dyDescent="0.4">
      <c r="A71" s="57">
        <v>70</v>
      </c>
      <c r="B71" s="57" t="s">
        <v>893</v>
      </c>
      <c r="C71" s="57" t="s">
        <v>444</v>
      </c>
      <c r="D71" s="57" t="s">
        <v>632</v>
      </c>
      <c r="E71" s="57" t="s">
        <v>633</v>
      </c>
      <c r="F71" s="57" t="s">
        <v>298</v>
      </c>
      <c r="G71" s="85">
        <v>1530063</v>
      </c>
      <c r="H71" s="59" t="s">
        <v>298</v>
      </c>
      <c r="I71" s="57" t="s">
        <v>901</v>
      </c>
      <c r="J71" s="60" t="s">
        <v>902</v>
      </c>
      <c r="K71" s="60"/>
      <c r="L71" s="57" t="s">
        <v>903</v>
      </c>
      <c r="M71" s="57"/>
      <c r="N71" s="52" t="str">
        <f t="shared" ref="N71:N136" si="1">_xlfn.WEBSERVICE("https://api.excelapi.org/post/prefcode?address="&amp;_xlfn.ENCODEURL(F71))</f>
        <v>13</v>
      </c>
      <c r="O71" s="52" t="s">
        <v>1703</v>
      </c>
    </row>
    <row r="72" spans="1:15" ht="21.75" customHeight="1" x14ac:dyDescent="0.4">
      <c r="A72" s="57">
        <v>71</v>
      </c>
      <c r="B72" s="57" t="s">
        <v>606</v>
      </c>
      <c r="C72" s="57" t="s">
        <v>478</v>
      </c>
      <c r="D72" s="57" t="s">
        <v>632</v>
      </c>
      <c r="E72" s="57" t="s">
        <v>633</v>
      </c>
      <c r="F72" s="57" t="s">
        <v>298</v>
      </c>
      <c r="G72" s="85">
        <v>2220024</v>
      </c>
      <c r="H72" s="59" t="s">
        <v>299</v>
      </c>
      <c r="I72" s="57" t="s">
        <v>904</v>
      </c>
      <c r="J72" s="60" t="s">
        <v>905</v>
      </c>
      <c r="K72" s="60"/>
      <c r="L72" s="57" t="s">
        <v>906</v>
      </c>
      <c r="M72" s="54" t="s">
        <v>907</v>
      </c>
      <c r="N72" s="52" t="str">
        <f t="shared" si="1"/>
        <v>13</v>
      </c>
    </row>
    <row r="73" spans="1:15" ht="21.75" customHeight="1" x14ac:dyDescent="0.4">
      <c r="A73" s="57">
        <v>72</v>
      </c>
      <c r="B73" s="57" t="s">
        <v>605</v>
      </c>
      <c r="C73" s="57" t="s">
        <v>1515</v>
      </c>
      <c r="D73" s="57" t="s">
        <v>632</v>
      </c>
      <c r="E73" s="57" t="s">
        <v>633</v>
      </c>
      <c r="F73" s="57" t="s">
        <v>298</v>
      </c>
      <c r="G73" s="85">
        <v>2450016</v>
      </c>
      <c r="H73" s="59" t="s">
        <v>299</v>
      </c>
      <c r="I73" s="57" t="s">
        <v>908</v>
      </c>
      <c r="J73" s="60" t="s">
        <v>909</v>
      </c>
      <c r="K73" s="60"/>
      <c r="L73" s="57" t="s">
        <v>910</v>
      </c>
      <c r="M73" s="54" t="s">
        <v>911</v>
      </c>
      <c r="N73" s="52" t="str">
        <f t="shared" si="1"/>
        <v>13</v>
      </c>
    </row>
    <row r="74" spans="1:15" ht="21.75" customHeight="1" x14ac:dyDescent="0.4">
      <c r="A74" s="57">
        <v>73</v>
      </c>
      <c r="B74" s="57" t="s">
        <v>897</v>
      </c>
      <c r="C74" s="57" t="s">
        <v>455</v>
      </c>
      <c r="D74" s="57" t="s">
        <v>632</v>
      </c>
      <c r="E74" s="57" t="s">
        <v>633</v>
      </c>
      <c r="F74" s="57" t="s">
        <v>298</v>
      </c>
      <c r="G74" s="85">
        <v>2430032</v>
      </c>
      <c r="H74" s="59" t="s">
        <v>299</v>
      </c>
      <c r="I74" s="57" t="s">
        <v>912</v>
      </c>
      <c r="J74" s="60" t="s">
        <v>913</v>
      </c>
      <c r="K74" s="60"/>
      <c r="L74" s="57" t="s">
        <v>914</v>
      </c>
      <c r="M74" s="54" t="s">
        <v>915</v>
      </c>
      <c r="N74" s="52" t="str">
        <f t="shared" si="1"/>
        <v>13</v>
      </c>
      <c r="O74" s="52" t="s">
        <v>1703</v>
      </c>
    </row>
    <row r="75" spans="1:15" ht="21.75" customHeight="1" x14ac:dyDescent="0.4">
      <c r="A75" s="57">
        <v>74</v>
      </c>
      <c r="B75" s="57" t="s">
        <v>604</v>
      </c>
      <c r="C75" s="57" t="s">
        <v>477</v>
      </c>
      <c r="D75" s="57" t="s">
        <v>632</v>
      </c>
      <c r="E75" s="57" t="s">
        <v>633</v>
      </c>
      <c r="F75" s="57" t="s">
        <v>298</v>
      </c>
      <c r="G75" s="85">
        <v>2580201</v>
      </c>
      <c r="H75" s="59" t="s">
        <v>299</v>
      </c>
      <c r="I75" s="57" t="s">
        <v>917</v>
      </c>
      <c r="J75" s="60" t="s">
        <v>918</v>
      </c>
      <c r="K75" s="60"/>
      <c r="L75" s="57" t="s">
        <v>919</v>
      </c>
      <c r="M75" s="57"/>
      <c r="N75" s="52" t="str">
        <f t="shared" si="1"/>
        <v>13</v>
      </c>
    </row>
    <row r="76" spans="1:15" ht="21.75" customHeight="1" x14ac:dyDescent="0.4">
      <c r="A76" s="57">
        <v>75</v>
      </c>
      <c r="B76" s="57" t="s">
        <v>1516</v>
      </c>
      <c r="C76" s="57" t="s">
        <v>1517</v>
      </c>
      <c r="D76" s="57" t="s">
        <v>632</v>
      </c>
      <c r="E76" s="57" t="s">
        <v>633</v>
      </c>
      <c r="F76" s="57" t="s">
        <v>298</v>
      </c>
      <c r="G76" s="85">
        <v>9540051</v>
      </c>
      <c r="H76" s="59" t="s">
        <v>300</v>
      </c>
      <c r="I76" s="57" t="s">
        <v>920</v>
      </c>
      <c r="J76" s="60" t="s">
        <v>921</v>
      </c>
      <c r="K76" s="60"/>
      <c r="L76" s="57" t="s">
        <v>922</v>
      </c>
      <c r="M76" s="54" t="s">
        <v>923</v>
      </c>
      <c r="N76" s="52" t="str">
        <f t="shared" si="1"/>
        <v>13</v>
      </c>
      <c r="O76" s="52" t="s">
        <v>1703</v>
      </c>
    </row>
    <row r="77" spans="1:15" ht="21.75" customHeight="1" x14ac:dyDescent="0.4">
      <c r="A77" s="57">
        <v>76</v>
      </c>
      <c r="B77" s="57" t="s">
        <v>607</v>
      </c>
      <c r="C77" s="57" t="s">
        <v>479</v>
      </c>
      <c r="D77" s="57" t="s">
        <v>632</v>
      </c>
      <c r="E77" s="57" t="s">
        <v>633</v>
      </c>
      <c r="F77" s="57" t="s">
        <v>298</v>
      </c>
      <c r="G77" s="85">
        <v>9500931</v>
      </c>
      <c r="H77" s="59" t="s">
        <v>300</v>
      </c>
      <c r="I77" s="57" t="s">
        <v>924</v>
      </c>
      <c r="J77" s="60" t="s">
        <v>925</v>
      </c>
      <c r="K77" s="60"/>
      <c r="L77" s="57" t="s">
        <v>926</v>
      </c>
      <c r="M77" s="54" t="s">
        <v>927</v>
      </c>
      <c r="N77" s="52" t="str">
        <f t="shared" si="1"/>
        <v>13</v>
      </c>
    </row>
    <row r="78" spans="1:15" ht="21.75" customHeight="1" x14ac:dyDescent="0.4">
      <c r="A78" s="57">
        <v>77</v>
      </c>
      <c r="B78" s="57" t="s">
        <v>550</v>
      </c>
      <c r="C78" s="57" t="s">
        <v>418</v>
      </c>
      <c r="D78" s="57" t="s">
        <v>632</v>
      </c>
      <c r="E78" s="57" t="s">
        <v>644</v>
      </c>
      <c r="F78" s="57" t="s">
        <v>299</v>
      </c>
      <c r="G78" s="85" t="s">
        <v>928</v>
      </c>
      <c r="H78" s="59" t="s">
        <v>300</v>
      </c>
      <c r="I78" s="57" t="s">
        <v>929</v>
      </c>
      <c r="J78" s="60" t="s">
        <v>930</v>
      </c>
      <c r="K78" s="60"/>
      <c r="L78" s="57" t="s">
        <v>931</v>
      </c>
      <c r="M78" s="54" t="s">
        <v>932</v>
      </c>
      <c r="N78" s="52" t="str">
        <f t="shared" si="1"/>
        <v>14</v>
      </c>
    </row>
    <row r="79" spans="1:15" ht="21.75" customHeight="1" x14ac:dyDescent="0.4">
      <c r="A79" s="57">
        <v>78</v>
      </c>
      <c r="B79" s="57" t="s">
        <v>507</v>
      </c>
      <c r="C79" s="57" t="s">
        <v>396</v>
      </c>
      <c r="D79" s="57" t="s">
        <v>632</v>
      </c>
      <c r="E79" s="57" t="s">
        <v>644</v>
      </c>
      <c r="F79" s="57" t="s">
        <v>299</v>
      </c>
      <c r="G79" s="85">
        <v>9401154</v>
      </c>
      <c r="H79" s="59" t="s">
        <v>300</v>
      </c>
      <c r="I79" s="57" t="s">
        <v>933</v>
      </c>
      <c r="J79" s="60" t="s">
        <v>934</v>
      </c>
      <c r="K79" s="60"/>
      <c r="L79" s="57" t="s">
        <v>935</v>
      </c>
      <c r="M79" s="57"/>
      <c r="N79" s="52" t="str">
        <f t="shared" si="1"/>
        <v>14</v>
      </c>
    </row>
    <row r="80" spans="1:15" ht="21.75" customHeight="1" x14ac:dyDescent="0.4">
      <c r="A80" s="57">
        <v>79</v>
      </c>
      <c r="B80" s="57" t="s">
        <v>507</v>
      </c>
      <c r="C80" s="57" t="s">
        <v>372</v>
      </c>
      <c r="D80" s="57" t="s">
        <v>632</v>
      </c>
      <c r="E80" s="57" t="s">
        <v>644</v>
      </c>
      <c r="F80" s="57" t="s">
        <v>299</v>
      </c>
      <c r="G80" s="85">
        <v>1410001</v>
      </c>
      <c r="H80" s="59" t="s">
        <v>298</v>
      </c>
      <c r="I80" s="57" t="s">
        <v>936</v>
      </c>
      <c r="J80" s="60" t="s">
        <v>937</v>
      </c>
      <c r="K80" s="60"/>
      <c r="L80" s="57" t="s">
        <v>938</v>
      </c>
      <c r="M80" s="57"/>
      <c r="N80" s="52" t="str">
        <f t="shared" si="1"/>
        <v>14</v>
      </c>
    </row>
    <row r="81" spans="1:15" ht="21.75" customHeight="1" x14ac:dyDescent="0.4">
      <c r="A81" s="57">
        <v>80</v>
      </c>
      <c r="B81" s="57" t="s">
        <v>916</v>
      </c>
      <c r="C81" s="57" t="s">
        <v>344</v>
      </c>
      <c r="D81" s="57" t="s">
        <v>755</v>
      </c>
      <c r="E81" s="57" t="s">
        <v>633</v>
      </c>
      <c r="F81" s="57" t="s">
        <v>299</v>
      </c>
      <c r="G81" s="85">
        <v>9170084</v>
      </c>
      <c r="H81" s="59" t="s">
        <v>303</v>
      </c>
      <c r="I81" s="57" t="s">
        <v>939</v>
      </c>
      <c r="J81" s="60" t="s">
        <v>940</v>
      </c>
      <c r="K81" s="60"/>
      <c r="L81" s="57" t="s">
        <v>941</v>
      </c>
      <c r="M81" s="54" t="s">
        <v>942</v>
      </c>
      <c r="N81" s="52" t="str">
        <f t="shared" si="1"/>
        <v>14</v>
      </c>
      <c r="O81" s="52" t="s">
        <v>1703</v>
      </c>
    </row>
    <row r="82" spans="1:15" ht="21.75" customHeight="1" x14ac:dyDescent="0.4">
      <c r="A82" s="57">
        <v>81</v>
      </c>
      <c r="B82" s="57" t="s">
        <v>1518</v>
      </c>
      <c r="C82" s="57" t="s">
        <v>1519</v>
      </c>
      <c r="D82" s="57" t="s">
        <v>632</v>
      </c>
      <c r="E82" s="57" t="s">
        <v>633</v>
      </c>
      <c r="F82" s="57" t="s">
        <v>300</v>
      </c>
      <c r="G82" s="85">
        <v>9100017</v>
      </c>
      <c r="H82" s="59" t="s">
        <v>303</v>
      </c>
      <c r="I82" s="57" t="s">
        <v>943</v>
      </c>
      <c r="J82" s="60" t="s">
        <v>944</v>
      </c>
      <c r="K82" s="60"/>
      <c r="L82" s="57" t="s">
        <v>945</v>
      </c>
      <c r="M82" s="54" t="s">
        <v>946</v>
      </c>
      <c r="N82" s="52" t="str">
        <f t="shared" si="1"/>
        <v>15</v>
      </c>
      <c r="O82" s="52" t="s">
        <v>1703</v>
      </c>
    </row>
    <row r="83" spans="1:15" ht="21.75" customHeight="1" x14ac:dyDescent="0.4">
      <c r="A83" s="57">
        <v>82</v>
      </c>
      <c r="B83" s="57" t="s">
        <v>551</v>
      </c>
      <c r="C83" s="57" t="s">
        <v>419</v>
      </c>
      <c r="D83" s="57" t="s">
        <v>632</v>
      </c>
      <c r="E83" s="57" t="s">
        <v>633</v>
      </c>
      <c r="F83" s="57" t="s">
        <v>300</v>
      </c>
      <c r="G83" s="85">
        <v>4000026</v>
      </c>
      <c r="H83" s="59" t="s">
        <v>304</v>
      </c>
      <c r="I83" s="57" t="s">
        <v>947</v>
      </c>
      <c r="J83" s="60" t="s">
        <v>948</v>
      </c>
      <c r="K83" s="60"/>
      <c r="L83" s="57" t="s">
        <v>949</v>
      </c>
      <c r="M83" s="54" t="s">
        <v>950</v>
      </c>
      <c r="N83" s="52" t="str">
        <f t="shared" si="1"/>
        <v>15</v>
      </c>
    </row>
    <row r="84" spans="1:15" ht="21.75" customHeight="1" x14ac:dyDescent="0.4">
      <c r="A84" s="57">
        <v>83</v>
      </c>
      <c r="B84" s="57" t="s">
        <v>530</v>
      </c>
      <c r="C84" s="57" t="s">
        <v>397</v>
      </c>
      <c r="D84" s="57" t="s">
        <v>632</v>
      </c>
      <c r="E84" s="57" t="s">
        <v>644</v>
      </c>
      <c r="F84" s="57" t="s">
        <v>300</v>
      </c>
      <c r="G84" s="85">
        <v>4000867</v>
      </c>
      <c r="H84" s="59" t="s">
        <v>304</v>
      </c>
      <c r="I84" s="57" t="s">
        <v>947</v>
      </c>
      <c r="J84" s="60" t="s">
        <v>951</v>
      </c>
      <c r="K84" s="60"/>
      <c r="L84" s="57" t="s">
        <v>952</v>
      </c>
      <c r="M84" s="54" t="s">
        <v>953</v>
      </c>
      <c r="N84" s="52" t="str">
        <f t="shared" si="1"/>
        <v>15</v>
      </c>
    </row>
    <row r="85" spans="1:15" ht="21.75" customHeight="1" x14ac:dyDescent="0.4">
      <c r="A85" s="57">
        <v>84</v>
      </c>
      <c r="B85" s="57" t="s">
        <v>508</v>
      </c>
      <c r="C85" s="57" t="s">
        <v>373</v>
      </c>
      <c r="D85" s="57" t="s">
        <v>632</v>
      </c>
      <c r="E85" s="57" t="s">
        <v>644</v>
      </c>
      <c r="F85" s="57" t="s">
        <v>300</v>
      </c>
      <c r="G85" s="85">
        <v>4080101</v>
      </c>
      <c r="H85" s="59" t="s">
        <v>304</v>
      </c>
      <c r="I85" s="57" t="s">
        <v>954</v>
      </c>
      <c r="J85" s="60" t="s">
        <v>955</v>
      </c>
      <c r="K85" s="60"/>
      <c r="L85" s="57" t="s">
        <v>956</v>
      </c>
      <c r="M85" s="54" t="s">
        <v>957</v>
      </c>
      <c r="N85" s="52" t="str">
        <f t="shared" si="1"/>
        <v>15</v>
      </c>
    </row>
    <row r="86" spans="1:15" ht="21.75" customHeight="1" x14ac:dyDescent="0.4">
      <c r="A86" s="57">
        <v>85</v>
      </c>
      <c r="B86" s="57" t="s">
        <v>1520</v>
      </c>
      <c r="C86" s="57" t="s">
        <v>1521</v>
      </c>
      <c r="D86" s="57" t="s">
        <v>632</v>
      </c>
      <c r="E86" s="57" t="s">
        <v>644</v>
      </c>
      <c r="F86" s="57" t="s">
        <v>300</v>
      </c>
      <c r="G86" s="85">
        <v>4008575</v>
      </c>
      <c r="H86" s="59" t="s">
        <v>304</v>
      </c>
      <c r="I86" s="57" t="s">
        <v>947</v>
      </c>
      <c r="J86" s="60" t="s">
        <v>958</v>
      </c>
      <c r="K86" s="60"/>
      <c r="L86" s="57" t="s">
        <v>959</v>
      </c>
      <c r="M86" s="54" t="s">
        <v>960</v>
      </c>
      <c r="N86" s="52" t="str">
        <f t="shared" si="1"/>
        <v>15</v>
      </c>
      <c r="O86" s="52" t="s">
        <v>1703</v>
      </c>
    </row>
    <row r="87" spans="1:15" ht="21.75" customHeight="1" x14ac:dyDescent="0.4">
      <c r="A87" s="57">
        <v>86</v>
      </c>
      <c r="B87" s="57" t="s">
        <v>1522</v>
      </c>
      <c r="C87" s="57" t="s">
        <v>1523</v>
      </c>
      <c r="D87" s="57" t="s">
        <v>632</v>
      </c>
      <c r="E87" s="57" t="s">
        <v>644</v>
      </c>
      <c r="F87" s="57" t="s">
        <v>301</v>
      </c>
      <c r="G87" s="85">
        <v>4008507</v>
      </c>
      <c r="H87" s="59" t="s">
        <v>304</v>
      </c>
      <c r="I87" s="57" t="s">
        <v>947</v>
      </c>
      <c r="J87" s="60" t="s">
        <v>961</v>
      </c>
      <c r="K87" s="60"/>
      <c r="L87" s="57" t="s">
        <v>962</v>
      </c>
      <c r="M87" s="54" t="s">
        <v>963</v>
      </c>
      <c r="N87" s="52" t="str">
        <f t="shared" si="1"/>
        <v>16</v>
      </c>
    </row>
    <row r="88" spans="1:15" ht="21.75" customHeight="1" x14ac:dyDescent="0.4">
      <c r="A88" s="57">
        <v>87</v>
      </c>
      <c r="B88" s="57" t="s">
        <v>486</v>
      </c>
      <c r="C88" s="57" t="s">
        <v>1524</v>
      </c>
      <c r="D88" s="57" t="s">
        <v>755</v>
      </c>
      <c r="E88" s="57" t="s">
        <v>633</v>
      </c>
      <c r="F88" s="57" t="s">
        <v>302</v>
      </c>
      <c r="G88" s="85">
        <v>1530064</v>
      </c>
      <c r="H88" s="59" t="s">
        <v>298</v>
      </c>
      <c r="I88" s="57" t="s">
        <v>901</v>
      </c>
      <c r="J88" s="60" t="s">
        <v>965</v>
      </c>
      <c r="K88" s="60" t="s">
        <v>966</v>
      </c>
      <c r="L88" s="65" t="s">
        <v>967</v>
      </c>
      <c r="M88" s="57"/>
      <c r="N88" s="52" t="str">
        <f t="shared" si="1"/>
        <v>17</v>
      </c>
      <c r="O88" s="52" t="s">
        <v>1703</v>
      </c>
    </row>
    <row r="89" spans="1:15" ht="21.75" customHeight="1" x14ac:dyDescent="0.4">
      <c r="A89" s="57">
        <v>88</v>
      </c>
      <c r="B89" s="57" t="s">
        <v>487</v>
      </c>
      <c r="C89" s="57" t="s">
        <v>345</v>
      </c>
      <c r="D89" s="57" t="s">
        <v>632</v>
      </c>
      <c r="E89" s="57" t="s">
        <v>633</v>
      </c>
      <c r="F89" s="57" t="s">
        <v>303</v>
      </c>
      <c r="G89" s="85">
        <v>3991202</v>
      </c>
      <c r="H89" s="59" t="s">
        <v>305</v>
      </c>
      <c r="I89" s="57" t="s">
        <v>968</v>
      </c>
      <c r="J89" s="60" t="s">
        <v>969</v>
      </c>
      <c r="K89" s="60"/>
      <c r="L89" s="57" t="s">
        <v>970</v>
      </c>
      <c r="M89" s="54" t="s">
        <v>971</v>
      </c>
      <c r="N89" s="52" t="str">
        <f t="shared" si="1"/>
        <v>18</v>
      </c>
    </row>
    <row r="90" spans="1:15" ht="21.75" customHeight="1" x14ac:dyDescent="0.4">
      <c r="A90" s="57">
        <v>89</v>
      </c>
      <c r="B90" s="57" t="s">
        <v>509</v>
      </c>
      <c r="C90" s="57" t="s">
        <v>374</v>
      </c>
      <c r="D90" s="57" t="s">
        <v>632</v>
      </c>
      <c r="E90" s="57" t="s">
        <v>644</v>
      </c>
      <c r="F90" s="57" t="s">
        <v>303</v>
      </c>
      <c r="G90" s="85">
        <v>3850051</v>
      </c>
      <c r="H90" s="59" t="s">
        <v>305</v>
      </c>
      <c r="I90" s="57" t="s">
        <v>972</v>
      </c>
      <c r="J90" s="60" t="s">
        <v>973</v>
      </c>
      <c r="K90" s="60"/>
      <c r="L90" s="57" t="s">
        <v>974</v>
      </c>
      <c r="M90" s="54" t="s">
        <v>975</v>
      </c>
      <c r="N90" s="52" t="str">
        <f t="shared" si="1"/>
        <v>18</v>
      </c>
    </row>
    <row r="91" spans="1:15" ht="21.75" customHeight="1" x14ac:dyDescent="0.4">
      <c r="A91" s="57">
        <v>90</v>
      </c>
      <c r="B91" s="57" t="s">
        <v>510</v>
      </c>
      <c r="C91" s="57" t="s">
        <v>375</v>
      </c>
      <c r="D91" s="57" t="s">
        <v>632</v>
      </c>
      <c r="E91" s="57" t="s">
        <v>633</v>
      </c>
      <c r="F91" s="57" t="s">
        <v>304</v>
      </c>
      <c r="G91" s="85">
        <v>3990036</v>
      </c>
      <c r="H91" s="59" t="s">
        <v>305</v>
      </c>
      <c r="I91" s="57" t="s">
        <v>976</v>
      </c>
      <c r="J91" s="60" t="s">
        <v>977</v>
      </c>
      <c r="K91" s="60"/>
      <c r="L91" s="57" t="s">
        <v>978</v>
      </c>
      <c r="M91" s="54" t="s">
        <v>979</v>
      </c>
      <c r="N91" s="52" t="str">
        <f t="shared" si="1"/>
        <v>19</v>
      </c>
    </row>
    <row r="92" spans="1:15" ht="21.75" customHeight="1" x14ac:dyDescent="0.4">
      <c r="A92" s="57">
        <v>91</v>
      </c>
      <c r="B92" s="57" t="s">
        <v>1525</v>
      </c>
      <c r="C92" s="57" t="s">
        <v>1526</v>
      </c>
      <c r="D92" s="57" t="s">
        <v>632</v>
      </c>
      <c r="E92" s="57" t="s">
        <v>633</v>
      </c>
      <c r="F92" s="57" t="s">
        <v>304</v>
      </c>
      <c r="G92" s="85">
        <v>3900832</v>
      </c>
      <c r="H92" s="59" t="s">
        <v>305</v>
      </c>
      <c r="I92" s="57" t="s">
        <v>976</v>
      </c>
      <c r="J92" s="60" t="s">
        <v>980</v>
      </c>
      <c r="K92" s="60"/>
      <c r="L92" s="57" t="s">
        <v>981</v>
      </c>
      <c r="M92" s="54" t="s">
        <v>982</v>
      </c>
      <c r="N92" s="52" t="str">
        <f t="shared" si="1"/>
        <v>19</v>
      </c>
    </row>
    <row r="93" spans="1:15" ht="21.75" customHeight="1" x14ac:dyDescent="0.4">
      <c r="A93" s="57">
        <v>92</v>
      </c>
      <c r="B93" s="57" t="s">
        <v>552</v>
      </c>
      <c r="C93" s="57" t="s">
        <v>1527</v>
      </c>
      <c r="D93" s="57" t="s">
        <v>632</v>
      </c>
      <c r="E93" s="57" t="s">
        <v>633</v>
      </c>
      <c r="F93" s="57" t="s">
        <v>304</v>
      </c>
      <c r="G93" s="85">
        <v>3860012</v>
      </c>
      <c r="H93" s="59" t="s">
        <v>305</v>
      </c>
      <c r="I93" s="57" t="s">
        <v>983</v>
      </c>
      <c r="J93" s="60" t="s">
        <v>984</v>
      </c>
      <c r="K93" s="60"/>
      <c r="L93" s="57" t="s">
        <v>985</v>
      </c>
      <c r="M93" s="54" t="s">
        <v>986</v>
      </c>
      <c r="N93" s="52" t="str">
        <f t="shared" si="1"/>
        <v>19</v>
      </c>
    </row>
    <row r="94" spans="1:15" ht="21.75" customHeight="1" x14ac:dyDescent="0.4">
      <c r="A94" s="57">
        <v>93</v>
      </c>
      <c r="B94" s="57" t="s">
        <v>531</v>
      </c>
      <c r="C94" s="57" t="s">
        <v>398</v>
      </c>
      <c r="D94" s="57" t="s">
        <v>632</v>
      </c>
      <c r="E94" s="57" t="s">
        <v>633</v>
      </c>
      <c r="F94" s="57" t="s">
        <v>304</v>
      </c>
      <c r="G94" s="85">
        <v>3812344</v>
      </c>
      <c r="H94" s="59" t="s">
        <v>305</v>
      </c>
      <c r="I94" s="57" t="s">
        <v>987</v>
      </c>
      <c r="J94" s="60" t="s">
        <v>988</v>
      </c>
      <c r="K94" s="60"/>
      <c r="L94" s="57" t="s">
        <v>989</v>
      </c>
      <c r="M94" s="54" t="s">
        <v>990</v>
      </c>
      <c r="N94" s="52" t="str">
        <f t="shared" si="1"/>
        <v>19</v>
      </c>
    </row>
    <row r="95" spans="1:15" ht="21.75" customHeight="1" x14ac:dyDescent="0.4">
      <c r="A95" s="57">
        <v>94</v>
      </c>
      <c r="B95" s="57" t="s">
        <v>488</v>
      </c>
      <c r="C95" s="57" t="s">
        <v>346</v>
      </c>
      <c r="D95" s="57" t="s">
        <v>632</v>
      </c>
      <c r="E95" s="57" t="s">
        <v>633</v>
      </c>
      <c r="F95" s="57" t="s">
        <v>304</v>
      </c>
      <c r="G95" s="85">
        <v>3890501</v>
      </c>
      <c r="H95" s="59" t="s">
        <v>305</v>
      </c>
      <c r="I95" s="57" t="s">
        <v>991</v>
      </c>
      <c r="J95" s="60" t="s">
        <v>992</v>
      </c>
      <c r="K95" s="60"/>
      <c r="L95" s="57" t="s">
        <v>993</v>
      </c>
      <c r="M95" s="54" t="s">
        <v>994</v>
      </c>
      <c r="N95" s="52" t="str">
        <f t="shared" si="1"/>
        <v>19</v>
      </c>
    </row>
    <row r="96" spans="1:15" ht="21.75" customHeight="1" x14ac:dyDescent="0.4">
      <c r="A96" s="57">
        <v>95</v>
      </c>
      <c r="B96" s="57" t="s">
        <v>1528</v>
      </c>
      <c r="C96" s="57" t="s">
        <v>1529</v>
      </c>
      <c r="D96" s="57" t="s">
        <v>632</v>
      </c>
      <c r="E96" s="57" t="s">
        <v>633</v>
      </c>
      <c r="F96" s="57" t="s">
        <v>304</v>
      </c>
      <c r="G96" s="85">
        <v>3958528</v>
      </c>
      <c r="H96" s="59" t="s">
        <v>305</v>
      </c>
      <c r="I96" s="57" t="s">
        <v>995</v>
      </c>
      <c r="J96" s="60" t="s">
        <v>996</v>
      </c>
      <c r="K96" s="60"/>
      <c r="L96" s="57" t="s">
        <v>997</v>
      </c>
      <c r="M96" s="54" t="s">
        <v>998</v>
      </c>
      <c r="N96" s="52" t="str">
        <f t="shared" si="1"/>
        <v>19</v>
      </c>
    </row>
    <row r="97" spans="1:15" ht="21.75" customHeight="1" x14ac:dyDescent="0.4">
      <c r="A97" s="57">
        <v>96</v>
      </c>
      <c r="B97" s="57" t="s">
        <v>964</v>
      </c>
      <c r="C97" s="57" t="s">
        <v>469</v>
      </c>
      <c r="D97" s="57" t="s">
        <v>632</v>
      </c>
      <c r="E97" s="57" t="s">
        <v>633</v>
      </c>
      <c r="F97" s="57" t="s">
        <v>304</v>
      </c>
      <c r="G97" s="85">
        <v>3995302</v>
      </c>
      <c r="H97" s="59" t="s">
        <v>305</v>
      </c>
      <c r="I97" s="57" t="s">
        <v>999</v>
      </c>
      <c r="J97" s="60" t="s">
        <v>1000</v>
      </c>
      <c r="K97" s="60"/>
      <c r="L97" s="57" t="s">
        <v>1001</v>
      </c>
      <c r="M97" s="54" t="s">
        <v>1002</v>
      </c>
      <c r="N97" s="52" t="str">
        <f t="shared" si="1"/>
        <v>19</v>
      </c>
      <c r="O97" s="52" t="s">
        <v>1703</v>
      </c>
    </row>
    <row r="98" spans="1:15" ht="21.75" customHeight="1" x14ac:dyDescent="0.4">
      <c r="A98" s="57">
        <v>97</v>
      </c>
      <c r="B98" s="57" t="s">
        <v>594</v>
      </c>
      <c r="C98" s="57" t="s">
        <v>462</v>
      </c>
      <c r="D98" s="57" t="s">
        <v>632</v>
      </c>
      <c r="E98" s="57" t="s">
        <v>633</v>
      </c>
      <c r="F98" s="57" t="s">
        <v>305</v>
      </c>
      <c r="G98" s="85">
        <v>3810038</v>
      </c>
      <c r="H98" s="59" t="s">
        <v>305</v>
      </c>
      <c r="I98" s="57" t="s">
        <v>987</v>
      </c>
      <c r="J98" s="60" t="s">
        <v>1003</v>
      </c>
      <c r="K98" s="60"/>
      <c r="L98" s="57" t="s">
        <v>1004</v>
      </c>
      <c r="M98" s="54" t="s">
        <v>1005</v>
      </c>
      <c r="N98" s="52" t="str">
        <f t="shared" si="1"/>
        <v>20</v>
      </c>
      <c r="O98" s="52" t="s">
        <v>1703</v>
      </c>
    </row>
    <row r="99" spans="1:15" ht="21.75" customHeight="1" x14ac:dyDescent="0.4">
      <c r="A99" s="57">
        <v>98</v>
      </c>
      <c r="B99" s="57" t="s">
        <v>578</v>
      </c>
      <c r="C99" s="57" t="s">
        <v>445</v>
      </c>
      <c r="D99" s="57" t="s">
        <v>632</v>
      </c>
      <c r="E99" s="57" t="s">
        <v>633</v>
      </c>
      <c r="F99" s="57" t="s">
        <v>305</v>
      </c>
      <c r="G99" s="85">
        <v>1510053</v>
      </c>
      <c r="H99" s="59" t="s">
        <v>298</v>
      </c>
      <c r="I99" s="57" t="s">
        <v>898</v>
      </c>
      <c r="J99" s="60" t="s">
        <v>1007</v>
      </c>
      <c r="K99" s="60"/>
      <c r="L99" s="57" t="s">
        <v>1008</v>
      </c>
      <c r="M99" s="57"/>
      <c r="N99" s="52" t="str">
        <f t="shared" si="1"/>
        <v>20</v>
      </c>
    </row>
    <row r="100" spans="1:15" ht="21.75" customHeight="1" x14ac:dyDescent="0.4">
      <c r="A100" s="57">
        <v>99</v>
      </c>
      <c r="B100" s="57" t="s">
        <v>1006</v>
      </c>
      <c r="C100" s="57" t="s">
        <v>472</v>
      </c>
      <c r="D100" s="57" t="s">
        <v>632</v>
      </c>
      <c r="E100" s="57" t="s">
        <v>633</v>
      </c>
      <c r="F100" s="57" t="s">
        <v>305</v>
      </c>
      <c r="G100" s="85">
        <v>3990428</v>
      </c>
      <c r="H100" s="59" t="s">
        <v>305</v>
      </c>
      <c r="I100" s="57" t="s">
        <v>1009</v>
      </c>
      <c r="J100" s="60" t="s">
        <v>1010</v>
      </c>
      <c r="K100" s="60"/>
      <c r="L100" s="57" t="s">
        <v>1011</v>
      </c>
      <c r="M100" s="57"/>
      <c r="N100" s="52" t="str">
        <f t="shared" si="1"/>
        <v>20</v>
      </c>
      <c r="O100" s="52" t="s">
        <v>1703</v>
      </c>
    </row>
    <row r="101" spans="1:15" ht="21.75" customHeight="1" x14ac:dyDescent="0.4">
      <c r="A101" s="57">
        <v>100</v>
      </c>
      <c r="B101" s="57" t="s">
        <v>588</v>
      </c>
      <c r="C101" s="57" t="s">
        <v>456</v>
      </c>
      <c r="D101" s="57" t="s">
        <v>632</v>
      </c>
      <c r="E101" s="57" t="s">
        <v>633</v>
      </c>
      <c r="F101" s="57" t="s">
        <v>305</v>
      </c>
      <c r="G101" s="85">
        <v>5008856</v>
      </c>
      <c r="H101" s="59" t="s">
        <v>306</v>
      </c>
      <c r="I101" s="57" t="s">
        <v>1012</v>
      </c>
      <c r="J101" s="60" t="s">
        <v>1013</v>
      </c>
      <c r="K101" s="60"/>
      <c r="L101" s="57" t="s">
        <v>1014</v>
      </c>
      <c r="M101" s="54" t="s">
        <v>1015</v>
      </c>
      <c r="N101" s="52" t="str">
        <f t="shared" si="1"/>
        <v>20</v>
      </c>
    </row>
    <row r="102" spans="1:15" ht="21.75" customHeight="1" x14ac:dyDescent="0.4">
      <c r="A102" s="57">
        <v>101</v>
      </c>
      <c r="B102" s="57" t="s">
        <v>553</v>
      </c>
      <c r="C102" s="57" t="s">
        <v>420</v>
      </c>
      <c r="D102" s="57" t="s">
        <v>632</v>
      </c>
      <c r="E102" s="57" t="s">
        <v>633</v>
      </c>
      <c r="F102" s="57" t="s">
        <v>305</v>
      </c>
      <c r="G102" s="85">
        <v>5008238</v>
      </c>
      <c r="H102" s="59" t="s">
        <v>306</v>
      </c>
      <c r="I102" s="57" t="s">
        <v>1012</v>
      </c>
      <c r="J102" s="60" t="s">
        <v>1016</v>
      </c>
      <c r="K102" s="60"/>
      <c r="L102" s="57" t="s">
        <v>1017</v>
      </c>
      <c r="M102" s="54" t="s">
        <v>1018</v>
      </c>
      <c r="N102" s="52" t="str">
        <f t="shared" si="1"/>
        <v>20</v>
      </c>
    </row>
    <row r="103" spans="1:15" ht="21.75" customHeight="1" x14ac:dyDescent="0.4">
      <c r="A103" s="57">
        <v>102</v>
      </c>
      <c r="B103" s="57" t="s">
        <v>532</v>
      </c>
      <c r="C103" s="57" t="s">
        <v>399</v>
      </c>
      <c r="D103" s="57" t="s">
        <v>632</v>
      </c>
      <c r="E103" s="57" t="s">
        <v>633</v>
      </c>
      <c r="F103" s="57" t="s">
        <v>305</v>
      </c>
      <c r="G103" s="85">
        <v>5096101</v>
      </c>
      <c r="H103" s="59" t="s">
        <v>306</v>
      </c>
      <c r="I103" s="57" t="s">
        <v>1019</v>
      </c>
      <c r="J103" s="60" t="s">
        <v>1020</v>
      </c>
      <c r="K103" s="60"/>
      <c r="L103" s="57" t="s">
        <v>1021</v>
      </c>
      <c r="M103" s="54" t="s">
        <v>1022</v>
      </c>
      <c r="N103" s="52" t="str">
        <f t="shared" si="1"/>
        <v>20</v>
      </c>
    </row>
    <row r="104" spans="1:15" ht="21.75" customHeight="1" x14ac:dyDescent="0.4">
      <c r="A104" s="57">
        <v>103</v>
      </c>
      <c r="B104" s="57" t="s">
        <v>511</v>
      </c>
      <c r="C104" s="57" t="s">
        <v>376</v>
      </c>
      <c r="D104" s="57" t="s">
        <v>632</v>
      </c>
      <c r="E104" s="57" t="s">
        <v>633</v>
      </c>
      <c r="F104" s="57" t="s">
        <v>305</v>
      </c>
      <c r="G104" s="85">
        <v>5030883</v>
      </c>
      <c r="H104" s="59" t="s">
        <v>306</v>
      </c>
      <c r="I104" s="57" t="s">
        <v>1023</v>
      </c>
      <c r="J104" s="60" t="s">
        <v>1024</v>
      </c>
      <c r="K104" s="60"/>
      <c r="L104" s="57" t="s">
        <v>1025</v>
      </c>
      <c r="M104" s="54" t="s">
        <v>1026</v>
      </c>
      <c r="N104" s="52" t="str">
        <f t="shared" si="1"/>
        <v>20</v>
      </c>
    </row>
    <row r="105" spans="1:15" ht="21.75" customHeight="1" x14ac:dyDescent="0.4">
      <c r="A105" s="57">
        <v>104</v>
      </c>
      <c r="B105" s="57" t="s">
        <v>504</v>
      </c>
      <c r="C105" s="57" t="s">
        <v>470</v>
      </c>
      <c r="D105" s="57" t="s">
        <v>632</v>
      </c>
      <c r="E105" s="57" t="s">
        <v>633</v>
      </c>
      <c r="F105" s="57" t="s">
        <v>305</v>
      </c>
      <c r="G105" s="85">
        <v>5008407</v>
      </c>
      <c r="H105" s="59" t="s">
        <v>306</v>
      </c>
      <c r="I105" s="57" t="s">
        <v>1012</v>
      </c>
      <c r="J105" s="60" t="s">
        <v>1027</v>
      </c>
      <c r="K105" s="60"/>
      <c r="L105" s="57" t="s">
        <v>1028</v>
      </c>
      <c r="M105" s="57"/>
      <c r="N105" s="52" t="str">
        <f t="shared" si="1"/>
        <v>20</v>
      </c>
    </row>
    <row r="106" spans="1:15" ht="21.75" customHeight="1" x14ac:dyDescent="0.4">
      <c r="A106" s="57">
        <v>105</v>
      </c>
      <c r="B106" s="57" t="s">
        <v>562</v>
      </c>
      <c r="C106" s="57" t="s">
        <v>1530</v>
      </c>
      <c r="D106" s="57" t="s">
        <v>632</v>
      </c>
      <c r="E106" s="57" t="s">
        <v>644</v>
      </c>
      <c r="F106" s="57" t="s">
        <v>305</v>
      </c>
      <c r="G106" s="85">
        <v>4210304</v>
      </c>
      <c r="H106" s="59" t="s">
        <v>307</v>
      </c>
      <c r="I106" s="57" t="s">
        <v>1029</v>
      </c>
      <c r="J106" s="60" t="s">
        <v>1030</v>
      </c>
      <c r="K106" s="60"/>
      <c r="L106" s="57" t="s">
        <v>1031</v>
      </c>
      <c r="M106" s="54" t="s">
        <v>1032</v>
      </c>
      <c r="N106" s="52" t="str">
        <f t="shared" si="1"/>
        <v>20</v>
      </c>
      <c r="O106" s="52" t="s">
        <v>1703</v>
      </c>
    </row>
    <row r="107" spans="1:15" ht="21.75" customHeight="1" x14ac:dyDescent="0.4">
      <c r="A107" s="57">
        <v>106</v>
      </c>
      <c r="B107" s="57" t="s">
        <v>1531</v>
      </c>
      <c r="C107" s="57" t="s">
        <v>1532</v>
      </c>
      <c r="D107" s="57" t="s">
        <v>632</v>
      </c>
      <c r="E107" s="57" t="s">
        <v>644</v>
      </c>
      <c r="F107" s="57" t="s">
        <v>305</v>
      </c>
      <c r="G107" s="85" t="s">
        <v>1033</v>
      </c>
      <c r="H107" s="59" t="s">
        <v>307</v>
      </c>
      <c r="I107" s="57" t="s">
        <v>1034</v>
      </c>
      <c r="J107" s="60" t="s">
        <v>1035</v>
      </c>
      <c r="K107" s="60"/>
      <c r="L107" s="57" t="s">
        <v>1036</v>
      </c>
      <c r="M107" s="54" t="s">
        <v>1037</v>
      </c>
      <c r="N107" s="52" t="str">
        <f t="shared" si="1"/>
        <v>20</v>
      </c>
      <c r="O107" s="52" t="s">
        <v>1703</v>
      </c>
    </row>
    <row r="108" spans="1:15" ht="21.75" customHeight="1" x14ac:dyDescent="0.4">
      <c r="A108" s="57">
        <v>107</v>
      </c>
      <c r="B108" s="57" t="s">
        <v>568</v>
      </c>
      <c r="C108" s="57" t="s">
        <v>434</v>
      </c>
      <c r="D108" s="57" t="s">
        <v>632</v>
      </c>
      <c r="E108" s="57" t="s">
        <v>644</v>
      </c>
      <c r="F108" s="57" t="s">
        <v>305</v>
      </c>
      <c r="G108" s="85" t="s">
        <v>1038</v>
      </c>
      <c r="H108" s="59" t="s">
        <v>307</v>
      </c>
      <c r="I108" s="57" t="s">
        <v>1039</v>
      </c>
      <c r="J108" s="60" t="s">
        <v>1040</v>
      </c>
      <c r="K108" s="60"/>
      <c r="L108" s="57" t="s">
        <v>1041</v>
      </c>
      <c r="M108" s="54" t="s">
        <v>1042</v>
      </c>
      <c r="N108" s="52" t="str">
        <f t="shared" si="1"/>
        <v>20</v>
      </c>
    </row>
    <row r="109" spans="1:15" ht="21.75" customHeight="1" x14ac:dyDescent="0.4">
      <c r="A109" s="57">
        <v>108</v>
      </c>
      <c r="B109" s="57" t="s">
        <v>1533</v>
      </c>
      <c r="C109" s="57" t="s">
        <v>1534</v>
      </c>
      <c r="D109" s="57" t="s">
        <v>632</v>
      </c>
      <c r="E109" s="57" t="s">
        <v>644</v>
      </c>
      <c r="F109" s="57" t="s">
        <v>305</v>
      </c>
      <c r="G109" s="85" t="s">
        <v>1043</v>
      </c>
      <c r="H109" s="59" t="s">
        <v>307</v>
      </c>
      <c r="I109" s="57" t="s">
        <v>1039</v>
      </c>
      <c r="J109" s="60" t="s">
        <v>1044</v>
      </c>
      <c r="K109" s="60"/>
      <c r="L109" s="57" t="s">
        <v>1045</v>
      </c>
      <c r="M109" s="54" t="s">
        <v>1046</v>
      </c>
      <c r="N109" s="52" t="str">
        <f t="shared" si="1"/>
        <v>20</v>
      </c>
      <c r="O109" s="52" t="s">
        <v>1703</v>
      </c>
    </row>
    <row r="110" spans="1:15" ht="21.75" customHeight="1" x14ac:dyDescent="0.4">
      <c r="A110" s="57">
        <v>109</v>
      </c>
      <c r="B110" s="57" t="s">
        <v>599</v>
      </c>
      <c r="C110" s="57" t="s">
        <v>466</v>
      </c>
      <c r="D110" s="57" t="s">
        <v>632</v>
      </c>
      <c r="E110" s="57" t="s">
        <v>644</v>
      </c>
      <c r="F110" s="57" t="s">
        <v>305</v>
      </c>
      <c r="G110" s="85">
        <v>4440005</v>
      </c>
      <c r="H110" s="59" t="s">
        <v>308</v>
      </c>
      <c r="I110" s="57" t="s">
        <v>1047</v>
      </c>
      <c r="J110" s="60" t="s">
        <v>1048</v>
      </c>
      <c r="K110" s="60"/>
      <c r="L110" s="57" t="s">
        <v>1049</v>
      </c>
      <c r="M110" s="54" t="s">
        <v>1050</v>
      </c>
      <c r="N110" s="52" t="str">
        <f t="shared" si="1"/>
        <v>20</v>
      </c>
    </row>
    <row r="111" spans="1:15" ht="21.75" customHeight="1" x14ac:dyDescent="0.4">
      <c r="A111" s="57">
        <v>110</v>
      </c>
      <c r="B111" s="57" t="s">
        <v>1640</v>
      </c>
      <c r="C111" s="57" t="s">
        <v>1611</v>
      </c>
      <c r="D111" s="57" t="s">
        <v>632</v>
      </c>
      <c r="E111" s="57" t="s">
        <v>1639</v>
      </c>
      <c r="F111" s="57" t="s">
        <v>305</v>
      </c>
    </row>
    <row r="112" spans="1:15" ht="21.75" customHeight="1" x14ac:dyDescent="0.4">
      <c r="A112" s="57">
        <v>111</v>
      </c>
      <c r="B112" s="57" t="s">
        <v>533</v>
      </c>
      <c r="C112" s="57" t="s">
        <v>1535</v>
      </c>
      <c r="D112" s="57" t="s">
        <v>632</v>
      </c>
      <c r="E112" s="57" t="s">
        <v>633</v>
      </c>
      <c r="F112" s="57" t="s">
        <v>306</v>
      </c>
      <c r="G112" s="85">
        <v>4700302</v>
      </c>
      <c r="H112" s="59" t="s">
        <v>308</v>
      </c>
      <c r="I112" s="57" t="s">
        <v>1051</v>
      </c>
      <c r="J112" s="60" t="s">
        <v>1052</v>
      </c>
      <c r="K112" s="60"/>
      <c r="L112" s="57" t="s">
        <v>1053</v>
      </c>
      <c r="M112" s="54" t="s">
        <v>1054</v>
      </c>
      <c r="N112" s="52" t="str">
        <f t="shared" si="1"/>
        <v>21</v>
      </c>
      <c r="O112" s="52" t="s">
        <v>1703</v>
      </c>
    </row>
    <row r="113" spans="1:15" ht="21.75" customHeight="1" x14ac:dyDescent="0.4">
      <c r="A113" s="57">
        <v>112</v>
      </c>
      <c r="B113" s="57" t="s">
        <v>554</v>
      </c>
      <c r="C113" s="57" t="s">
        <v>421</v>
      </c>
      <c r="D113" s="57" t="s">
        <v>632</v>
      </c>
      <c r="E113" s="57" t="s">
        <v>633</v>
      </c>
      <c r="F113" s="57" t="s">
        <v>306</v>
      </c>
      <c r="G113" s="85">
        <v>4630011</v>
      </c>
      <c r="H113" s="59" t="s">
        <v>308</v>
      </c>
      <c r="I113" s="57" t="s">
        <v>1055</v>
      </c>
      <c r="J113" s="60" t="s">
        <v>1056</v>
      </c>
      <c r="K113" s="60"/>
      <c r="L113" s="57" t="s">
        <v>1057</v>
      </c>
      <c r="M113" s="54" t="s">
        <v>1058</v>
      </c>
      <c r="N113" s="52" t="str">
        <f t="shared" si="1"/>
        <v>21</v>
      </c>
    </row>
    <row r="114" spans="1:15" ht="21.75" customHeight="1" x14ac:dyDescent="0.4">
      <c r="A114" s="57">
        <v>113</v>
      </c>
      <c r="B114" s="57" t="s">
        <v>512</v>
      </c>
      <c r="C114" s="57" t="s">
        <v>377</v>
      </c>
      <c r="D114" s="57" t="s">
        <v>632</v>
      </c>
      <c r="E114" s="57" t="s">
        <v>644</v>
      </c>
      <c r="F114" s="57" t="s">
        <v>306</v>
      </c>
      <c r="G114" s="85">
        <v>4600026</v>
      </c>
      <c r="H114" s="59" t="s">
        <v>308</v>
      </c>
      <c r="I114" s="57" t="s">
        <v>1059</v>
      </c>
      <c r="J114" s="60" t="s">
        <v>1060</v>
      </c>
      <c r="K114" s="60"/>
      <c r="L114" s="57" t="s">
        <v>1061</v>
      </c>
      <c r="M114" s="54" t="s">
        <v>1062</v>
      </c>
      <c r="N114" s="52" t="str">
        <f t="shared" si="1"/>
        <v>21</v>
      </c>
    </row>
    <row r="115" spans="1:15" ht="21.75" customHeight="1" x14ac:dyDescent="0.4">
      <c r="A115" s="57">
        <v>114</v>
      </c>
      <c r="B115" s="57" t="s">
        <v>533</v>
      </c>
      <c r="C115" s="57" t="s">
        <v>400</v>
      </c>
      <c r="D115" s="57" t="s">
        <v>632</v>
      </c>
      <c r="E115" s="57" t="s">
        <v>644</v>
      </c>
      <c r="F115" s="57" t="s">
        <v>306</v>
      </c>
      <c r="G115" s="85">
        <v>4668525</v>
      </c>
      <c r="H115" s="59" t="s">
        <v>308</v>
      </c>
      <c r="I115" s="57" t="s">
        <v>1063</v>
      </c>
      <c r="J115" s="60" t="s">
        <v>1064</v>
      </c>
      <c r="K115" s="60"/>
      <c r="L115" s="57" t="s">
        <v>1065</v>
      </c>
      <c r="M115" s="54" t="s">
        <v>1066</v>
      </c>
      <c r="N115" s="52" t="str">
        <f t="shared" si="1"/>
        <v>21</v>
      </c>
    </row>
    <row r="116" spans="1:15" ht="21.75" customHeight="1" x14ac:dyDescent="0.4">
      <c r="A116" s="57">
        <v>115</v>
      </c>
      <c r="B116" s="57" t="s">
        <v>1625</v>
      </c>
      <c r="C116" s="57" t="s">
        <v>1612</v>
      </c>
      <c r="D116" s="57" t="s">
        <v>1626</v>
      </c>
      <c r="E116" s="57" t="s">
        <v>644</v>
      </c>
      <c r="F116" s="57" t="s">
        <v>306</v>
      </c>
      <c r="G116" s="85"/>
      <c r="H116" s="59"/>
      <c r="I116" s="57"/>
      <c r="J116" s="60"/>
      <c r="K116" s="60"/>
      <c r="L116" s="57"/>
      <c r="M116" s="54"/>
    </row>
    <row r="117" spans="1:15" ht="21.75" customHeight="1" x14ac:dyDescent="0.4">
      <c r="A117" s="57">
        <v>116</v>
      </c>
      <c r="B117" s="57" t="s">
        <v>569</v>
      </c>
      <c r="C117" s="57" t="s">
        <v>435</v>
      </c>
      <c r="D117" s="57" t="s">
        <v>632</v>
      </c>
      <c r="E117" s="57" t="s">
        <v>644</v>
      </c>
      <c r="F117" s="57" t="s">
        <v>306</v>
      </c>
      <c r="G117" s="85">
        <v>5160009</v>
      </c>
      <c r="H117" s="59" t="s">
        <v>309</v>
      </c>
      <c r="I117" s="57" t="s">
        <v>1067</v>
      </c>
      <c r="J117" s="60" t="s">
        <v>1068</v>
      </c>
      <c r="K117" s="60"/>
      <c r="L117" s="57" t="s">
        <v>1069</v>
      </c>
      <c r="M117" s="54" t="s">
        <v>1070</v>
      </c>
      <c r="N117" s="52" t="str">
        <f t="shared" si="1"/>
        <v>21</v>
      </c>
    </row>
    <row r="118" spans="1:15" ht="21.75" customHeight="1" x14ac:dyDescent="0.4">
      <c r="A118" s="57">
        <v>117</v>
      </c>
      <c r="B118" s="57" t="s">
        <v>489</v>
      </c>
      <c r="C118" s="57" t="s">
        <v>347</v>
      </c>
      <c r="D118" s="57" t="s">
        <v>632</v>
      </c>
      <c r="E118" s="57" t="s">
        <v>644</v>
      </c>
      <c r="F118" s="57" t="s">
        <v>307</v>
      </c>
      <c r="G118" s="85">
        <v>5190145</v>
      </c>
      <c r="H118" s="59" t="s">
        <v>309</v>
      </c>
      <c r="I118" s="57" t="s">
        <v>1071</v>
      </c>
      <c r="J118" s="60" t="s">
        <v>1072</v>
      </c>
      <c r="K118" s="60"/>
      <c r="L118" s="57" t="s">
        <v>1073</v>
      </c>
      <c r="M118" s="54" t="s">
        <v>1074</v>
      </c>
      <c r="N118" s="52" t="str">
        <f t="shared" si="1"/>
        <v>22</v>
      </c>
    </row>
    <row r="119" spans="1:15" ht="21.75" customHeight="1" x14ac:dyDescent="0.4">
      <c r="A119" s="57">
        <v>118</v>
      </c>
      <c r="B119" s="57" t="s">
        <v>534</v>
      </c>
      <c r="C119" s="57" t="s">
        <v>1536</v>
      </c>
      <c r="D119" s="57" t="s">
        <v>632</v>
      </c>
      <c r="E119" s="57" t="s">
        <v>644</v>
      </c>
      <c r="F119" s="57" t="s">
        <v>307</v>
      </c>
      <c r="G119" s="85">
        <v>5100863</v>
      </c>
      <c r="H119" s="59" t="s">
        <v>309</v>
      </c>
      <c r="I119" s="57" t="s">
        <v>1075</v>
      </c>
      <c r="J119" s="60" t="s">
        <v>1076</v>
      </c>
      <c r="K119" s="60"/>
      <c r="L119" s="57" t="s">
        <v>1077</v>
      </c>
      <c r="M119" s="54" t="s">
        <v>1078</v>
      </c>
      <c r="N119" s="52" t="str">
        <f t="shared" si="1"/>
        <v>22</v>
      </c>
    </row>
    <row r="120" spans="1:15" ht="21.75" customHeight="1" x14ac:dyDescent="0.4">
      <c r="A120" s="57">
        <v>119</v>
      </c>
      <c r="B120" s="57" t="s">
        <v>1537</v>
      </c>
      <c r="C120" s="57" t="s">
        <v>1538</v>
      </c>
      <c r="D120" s="57" t="s">
        <v>632</v>
      </c>
      <c r="E120" s="57" t="s">
        <v>644</v>
      </c>
      <c r="F120" s="57" t="s">
        <v>307</v>
      </c>
      <c r="G120" s="85">
        <v>5152524</v>
      </c>
      <c r="H120" s="59" t="s">
        <v>309</v>
      </c>
      <c r="I120" s="57" t="s">
        <v>1079</v>
      </c>
      <c r="J120" s="60" t="s">
        <v>1080</v>
      </c>
      <c r="K120" s="60"/>
      <c r="L120" s="57" t="s">
        <v>1081</v>
      </c>
      <c r="M120" s="54" t="s">
        <v>1082</v>
      </c>
      <c r="N120" s="52" t="str">
        <f t="shared" si="1"/>
        <v>22</v>
      </c>
    </row>
    <row r="121" spans="1:15" ht="21.75" customHeight="1" x14ac:dyDescent="0.4">
      <c r="A121" s="57">
        <v>120</v>
      </c>
      <c r="B121" s="57" t="s">
        <v>1539</v>
      </c>
      <c r="C121" s="57" t="s">
        <v>1540</v>
      </c>
      <c r="D121" s="57" t="s">
        <v>632</v>
      </c>
      <c r="E121" s="57" t="s">
        <v>644</v>
      </c>
      <c r="F121" s="57" t="s">
        <v>307</v>
      </c>
      <c r="G121" s="85">
        <v>5121205</v>
      </c>
      <c r="H121" s="59" t="s">
        <v>309</v>
      </c>
      <c r="I121" s="57" t="s">
        <v>1075</v>
      </c>
      <c r="J121" s="60" t="s">
        <v>1083</v>
      </c>
      <c r="K121" s="60"/>
      <c r="L121" s="57" t="s">
        <v>1084</v>
      </c>
      <c r="M121" s="54" t="s">
        <v>1085</v>
      </c>
      <c r="N121" s="52" t="str">
        <f t="shared" si="1"/>
        <v>22</v>
      </c>
    </row>
    <row r="122" spans="1:15" ht="21.75" customHeight="1" x14ac:dyDescent="0.4">
      <c r="A122" s="57">
        <v>121</v>
      </c>
      <c r="B122" s="57" t="s">
        <v>555</v>
      </c>
      <c r="C122" s="57" t="s">
        <v>1541</v>
      </c>
      <c r="D122" s="57" t="s">
        <v>632</v>
      </c>
      <c r="E122" s="57" t="s">
        <v>644</v>
      </c>
      <c r="F122" s="57" t="s">
        <v>307</v>
      </c>
      <c r="G122" s="85">
        <v>1510051</v>
      </c>
      <c r="H122" s="59" t="s">
        <v>298</v>
      </c>
      <c r="I122" s="57" t="s">
        <v>898</v>
      </c>
      <c r="J122" s="60" t="s">
        <v>1086</v>
      </c>
      <c r="K122" s="60"/>
      <c r="L122" s="57" t="s">
        <v>1087</v>
      </c>
      <c r="M122" s="57"/>
      <c r="N122" s="52" t="str">
        <f t="shared" si="1"/>
        <v>22</v>
      </c>
    </row>
    <row r="123" spans="1:15" ht="21.75" customHeight="1" x14ac:dyDescent="0.4">
      <c r="A123" s="57">
        <v>122</v>
      </c>
      <c r="B123" s="57" t="s">
        <v>535</v>
      </c>
      <c r="C123" s="57" t="s">
        <v>401</v>
      </c>
      <c r="D123" s="57" t="s">
        <v>632</v>
      </c>
      <c r="E123" s="57" t="s">
        <v>633</v>
      </c>
      <c r="F123" s="57" t="s">
        <v>308</v>
      </c>
      <c r="G123" s="85">
        <v>5250025</v>
      </c>
      <c r="H123" s="59" t="s">
        <v>310</v>
      </c>
      <c r="I123" s="57" t="s">
        <v>1088</v>
      </c>
      <c r="J123" s="60" t="s">
        <v>1089</v>
      </c>
      <c r="K123" s="60"/>
      <c r="L123" s="57" t="s">
        <v>1090</v>
      </c>
      <c r="M123" s="54" t="s">
        <v>1091</v>
      </c>
      <c r="N123" s="52" t="str">
        <f t="shared" si="1"/>
        <v>23</v>
      </c>
    </row>
    <row r="124" spans="1:15" ht="21.75" customHeight="1" x14ac:dyDescent="0.4">
      <c r="A124" s="57">
        <v>123</v>
      </c>
      <c r="B124" s="57" t="s">
        <v>1542</v>
      </c>
      <c r="C124" s="57" t="s">
        <v>1613</v>
      </c>
      <c r="D124" s="57" t="s">
        <v>632</v>
      </c>
      <c r="E124" s="57" t="s">
        <v>633</v>
      </c>
      <c r="F124" s="57" t="s">
        <v>308</v>
      </c>
      <c r="G124" s="85">
        <v>5270026</v>
      </c>
      <c r="H124" s="59" t="s">
        <v>310</v>
      </c>
      <c r="I124" s="57" t="s">
        <v>1092</v>
      </c>
      <c r="J124" s="60" t="s">
        <v>1093</v>
      </c>
      <c r="K124" s="60"/>
      <c r="L124" s="57" t="s">
        <v>1094</v>
      </c>
      <c r="M124" s="54" t="s">
        <v>1095</v>
      </c>
      <c r="N124" s="52" t="str">
        <f t="shared" si="1"/>
        <v>23</v>
      </c>
    </row>
    <row r="125" spans="1:15" ht="21.75" customHeight="1" x14ac:dyDescent="0.4">
      <c r="A125" s="57">
        <v>124</v>
      </c>
      <c r="B125" s="57" t="s">
        <v>490</v>
      </c>
      <c r="C125" s="57" t="s">
        <v>348</v>
      </c>
      <c r="D125" s="57" t="s">
        <v>632</v>
      </c>
      <c r="E125" s="57" t="s">
        <v>644</v>
      </c>
      <c r="F125" s="57" t="s">
        <v>308</v>
      </c>
      <c r="G125" s="85">
        <v>5201645</v>
      </c>
      <c r="H125" s="59" t="s">
        <v>310</v>
      </c>
      <c r="I125" s="57" t="s">
        <v>1096</v>
      </c>
      <c r="J125" s="60" t="s">
        <v>1097</v>
      </c>
      <c r="K125" s="60"/>
      <c r="L125" s="57" t="s">
        <v>1098</v>
      </c>
      <c r="M125" s="57"/>
      <c r="N125" s="52" t="str">
        <f t="shared" si="1"/>
        <v>23</v>
      </c>
    </row>
    <row r="126" spans="1:15" ht="21.75" customHeight="1" x14ac:dyDescent="0.4">
      <c r="A126" s="57">
        <v>125</v>
      </c>
      <c r="B126" s="57" t="s">
        <v>490</v>
      </c>
      <c r="C126" s="57" t="s">
        <v>1543</v>
      </c>
      <c r="D126" s="57" t="s">
        <v>632</v>
      </c>
      <c r="E126" s="57" t="s">
        <v>644</v>
      </c>
      <c r="F126" s="57" t="s">
        <v>308</v>
      </c>
      <c r="G126" s="85">
        <v>6068252</v>
      </c>
      <c r="H126" s="59" t="s">
        <v>311</v>
      </c>
      <c r="I126" s="57" t="s">
        <v>1099</v>
      </c>
      <c r="J126" s="60" t="s">
        <v>1100</v>
      </c>
      <c r="K126" s="60"/>
      <c r="L126" s="57" t="s">
        <v>1101</v>
      </c>
      <c r="M126" s="54" t="s">
        <v>1102</v>
      </c>
      <c r="N126" s="52" t="str">
        <f t="shared" si="1"/>
        <v>23</v>
      </c>
    </row>
    <row r="127" spans="1:15" ht="21.75" customHeight="1" x14ac:dyDescent="0.4">
      <c r="A127" s="57">
        <v>126</v>
      </c>
      <c r="B127" s="57" t="s">
        <v>513</v>
      </c>
      <c r="C127" s="57" t="s">
        <v>378</v>
      </c>
      <c r="D127" s="57" t="s">
        <v>755</v>
      </c>
      <c r="E127" s="57" t="s">
        <v>633</v>
      </c>
      <c r="F127" s="57" t="s">
        <v>308</v>
      </c>
      <c r="G127" s="85">
        <v>6020926</v>
      </c>
      <c r="H127" s="59" t="s">
        <v>311</v>
      </c>
      <c r="I127" s="57" t="s">
        <v>1103</v>
      </c>
      <c r="J127" s="60" t="s">
        <v>1104</v>
      </c>
      <c r="K127" s="60"/>
      <c r="L127" s="57" t="s">
        <v>1105</v>
      </c>
      <c r="M127" s="54" t="s">
        <v>1106</v>
      </c>
      <c r="N127" s="52" t="str">
        <f t="shared" si="1"/>
        <v>23</v>
      </c>
    </row>
    <row r="128" spans="1:15" ht="21.75" customHeight="1" x14ac:dyDescent="0.4">
      <c r="A128" s="57">
        <v>127</v>
      </c>
      <c r="B128" s="57" t="s">
        <v>1544</v>
      </c>
      <c r="C128" s="57" t="s">
        <v>474</v>
      </c>
      <c r="D128" s="57" t="s">
        <v>632</v>
      </c>
      <c r="E128" s="57" t="s">
        <v>633</v>
      </c>
      <c r="F128" s="57" t="s">
        <v>309</v>
      </c>
      <c r="G128" s="85">
        <v>6101106</v>
      </c>
      <c r="H128" s="59" t="s">
        <v>311</v>
      </c>
      <c r="I128" s="57" t="s">
        <v>1107</v>
      </c>
      <c r="J128" s="60" t="s">
        <v>1108</v>
      </c>
      <c r="K128" s="60"/>
      <c r="L128" s="57" t="s">
        <v>1109</v>
      </c>
      <c r="M128" s="54" t="s">
        <v>1110</v>
      </c>
      <c r="N128" s="52" t="str">
        <f t="shared" si="1"/>
        <v>24</v>
      </c>
      <c r="O128" s="52" t="s">
        <v>1703</v>
      </c>
    </row>
    <row r="129" spans="1:15" ht="21.75" customHeight="1" x14ac:dyDescent="0.4">
      <c r="A129" s="57">
        <v>128</v>
      </c>
      <c r="B129" s="57" t="s">
        <v>556</v>
      </c>
      <c r="C129" s="57" t="s">
        <v>422</v>
      </c>
      <c r="D129" s="57" t="s">
        <v>632</v>
      </c>
      <c r="E129" s="57" t="s">
        <v>633</v>
      </c>
      <c r="F129" s="57" t="s">
        <v>309</v>
      </c>
      <c r="G129" s="85">
        <v>6170002</v>
      </c>
      <c r="H129" s="59" t="s">
        <v>311</v>
      </c>
      <c r="I129" s="57" t="s">
        <v>1111</v>
      </c>
      <c r="J129" s="60" t="s">
        <v>1112</v>
      </c>
      <c r="K129" s="60"/>
      <c r="L129" s="57" t="s">
        <v>1113</v>
      </c>
      <c r="M129" s="54" t="s">
        <v>1114</v>
      </c>
      <c r="N129" s="52" t="str">
        <f t="shared" si="1"/>
        <v>24</v>
      </c>
    </row>
    <row r="130" spans="1:15" ht="21.75" customHeight="1" x14ac:dyDescent="0.4">
      <c r="A130" s="57">
        <v>129</v>
      </c>
      <c r="B130" s="57" t="s">
        <v>579</v>
      </c>
      <c r="C130" s="57" t="s">
        <v>446</v>
      </c>
      <c r="D130" s="57" t="s">
        <v>632</v>
      </c>
      <c r="E130" s="57" t="s">
        <v>644</v>
      </c>
      <c r="F130" s="57" t="s">
        <v>309</v>
      </c>
      <c r="G130" s="85">
        <v>6190245</v>
      </c>
      <c r="H130" s="59" t="s">
        <v>311</v>
      </c>
      <c r="I130" s="57" t="s">
        <v>1115</v>
      </c>
      <c r="J130" s="60" t="s">
        <v>1116</v>
      </c>
      <c r="K130" s="60"/>
      <c r="L130" s="57" t="s">
        <v>1117</v>
      </c>
      <c r="M130" s="54" t="s">
        <v>1118</v>
      </c>
      <c r="N130" s="52" t="str">
        <f t="shared" si="1"/>
        <v>24</v>
      </c>
    </row>
    <row r="131" spans="1:15" ht="21.75" customHeight="1" x14ac:dyDescent="0.4">
      <c r="A131" s="57">
        <v>130</v>
      </c>
      <c r="B131" s="57" t="s">
        <v>536</v>
      </c>
      <c r="C131" s="57" t="s">
        <v>402</v>
      </c>
      <c r="D131" s="57" t="s">
        <v>632</v>
      </c>
      <c r="E131" s="57" t="s">
        <v>644</v>
      </c>
      <c r="F131" s="57" t="s">
        <v>309</v>
      </c>
      <c r="G131" s="85">
        <v>6200933</v>
      </c>
      <c r="H131" s="59" t="s">
        <v>311</v>
      </c>
      <c r="I131" s="57" t="s">
        <v>1119</v>
      </c>
      <c r="J131" s="60" t="s">
        <v>1120</v>
      </c>
      <c r="K131" s="60"/>
      <c r="L131" s="57" t="s">
        <v>1121</v>
      </c>
      <c r="M131" s="54" t="s">
        <v>1122</v>
      </c>
      <c r="N131" s="52" t="str">
        <f t="shared" si="1"/>
        <v>24</v>
      </c>
    </row>
    <row r="132" spans="1:15" ht="21.75" customHeight="1" x14ac:dyDescent="0.4">
      <c r="A132" s="57">
        <v>131</v>
      </c>
      <c r="B132" s="57" t="s">
        <v>1545</v>
      </c>
      <c r="C132" s="57" t="s">
        <v>1546</v>
      </c>
      <c r="D132" s="57" t="s">
        <v>632</v>
      </c>
      <c r="E132" s="57" t="s">
        <v>644</v>
      </c>
      <c r="F132" s="57" t="s">
        <v>309</v>
      </c>
      <c r="G132" s="85" t="s">
        <v>1123</v>
      </c>
      <c r="H132" s="59" t="s">
        <v>311</v>
      </c>
      <c r="I132" s="57" t="s">
        <v>1124</v>
      </c>
      <c r="J132" s="60" t="s">
        <v>1125</v>
      </c>
      <c r="K132" s="60"/>
      <c r="L132" s="57" t="s">
        <v>1126</v>
      </c>
      <c r="M132" s="54" t="s">
        <v>1127</v>
      </c>
      <c r="N132" s="52" t="str">
        <f t="shared" si="1"/>
        <v>24</v>
      </c>
    </row>
    <row r="133" spans="1:15" ht="21.75" customHeight="1" x14ac:dyDescent="0.4">
      <c r="A133" s="57">
        <v>132</v>
      </c>
      <c r="B133" s="57" t="s">
        <v>570</v>
      </c>
      <c r="C133" s="57" t="s">
        <v>436</v>
      </c>
      <c r="D133" s="57" t="s">
        <v>632</v>
      </c>
      <c r="E133" s="57" t="s">
        <v>644</v>
      </c>
      <c r="F133" s="57" t="s">
        <v>309</v>
      </c>
      <c r="G133" s="85">
        <v>6008320</v>
      </c>
      <c r="H133" s="59" t="s">
        <v>311</v>
      </c>
      <c r="I133" s="57" t="s">
        <v>1128</v>
      </c>
      <c r="J133" s="60" t="s">
        <v>1129</v>
      </c>
      <c r="K133" s="60"/>
      <c r="L133" s="57" t="s">
        <v>1130</v>
      </c>
      <c r="M133" s="57"/>
      <c r="N133" s="52" t="str">
        <f t="shared" si="1"/>
        <v>24</v>
      </c>
    </row>
    <row r="134" spans="1:15" ht="21.75" customHeight="1" x14ac:dyDescent="0.4">
      <c r="A134" s="57">
        <v>133</v>
      </c>
      <c r="B134" s="57" t="s">
        <v>1412</v>
      </c>
      <c r="C134" s="57" t="s">
        <v>1547</v>
      </c>
      <c r="D134" s="57" t="s">
        <v>632</v>
      </c>
      <c r="E134" s="57" t="s">
        <v>633</v>
      </c>
      <c r="F134" s="57" t="s">
        <v>310</v>
      </c>
      <c r="G134" s="85">
        <v>5970002</v>
      </c>
      <c r="H134" s="59" t="s">
        <v>312</v>
      </c>
      <c r="I134" s="57" t="s">
        <v>1131</v>
      </c>
      <c r="J134" s="60" t="s">
        <v>1132</v>
      </c>
      <c r="K134" s="60"/>
      <c r="L134" s="57" t="s">
        <v>1133</v>
      </c>
      <c r="M134" s="54" t="s">
        <v>1134</v>
      </c>
      <c r="N134" s="52" t="str">
        <f t="shared" si="1"/>
        <v>25</v>
      </c>
      <c r="O134" s="52" t="s">
        <v>1703</v>
      </c>
    </row>
    <row r="135" spans="1:15" ht="21.75" customHeight="1" x14ac:dyDescent="0.4">
      <c r="A135" s="57">
        <v>134</v>
      </c>
      <c r="B135" s="57" t="s">
        <v>514</v>
      </c>
      <c r="C135" s="57" t="s">
        <v>379</v>
      </c>
      <c r="D135" s="57" t="s">
        <v>632</v>
      </c>
      <c r="E135" s="57" t="s">
        <v>644</v>
      </c>
      <c r="F135" s="57" t="s">
        <v>310</v>
      </c>
      <c r="G135" s="85">
        <v>5960076</v>
      </c>
      <c r="H135" s="59" t="s">
        <v>312</v>
      </c>
      <c r="I135" s="57" t="s">
        <v>1135</v>
      </c>
      <c r="J135" s="60" t="s">
        <v>1136</v>
      </c>
      <c r="K135" s="60"/>
      <c r="L135" s="57" t="s">
        <v>1137</v>
      </c>
      <c r="M135" s="54" t="s">
        <v>1138</v>
      </c>
      <c r="N135" s="52" t="str">
        <f t="shared" si="1"/>
        <v>25</v>
      </c>
    </row>
    <row r="136" spans="1:15" ht="21.75" customHeight="1" x14ac:dyDescent="0.4">
      <c r="A136" s="57">
        <v>135</v>
      </c>
      <c r="B136" s="57" t="s">
        <v>537</v>
      </c>
      <c r="C136" s="57" t="s">
        <v>403</v>
      </c>
      <c r="D136" s="57" t="s">
        <v>632</v>
      </c>
      <c r="E136" s="57" t="s">
        <v>644</v>
      </c>
      <c r="F136" s="57" t="s">
        <v>310</v>
      </c>
      <c r="G136" s="85">
        <v>5900812</v>
      </c>
      <c r="H136" s="59" t="s">
        <v>312</v>
      </c>
      <c r="I136" s="57" t="s">
        <v>1139</v>
      </c>
      <c r="J136" s="60" t="s">
        <v>1140</v>
      </c>
      <c r="K136" s="60"/>
      <c r="L136" s="57" t="s">
        <v>1141</v>
      </c>
      <c r="M136" s="54" t="s">
        <v>1142</v>
      </c>
      <c r="N136" s="52" t="str">
        <f t="shared" si="1"/>
        <v>25</v>
      </c>
    </row>
    <row r="137" spans="1:15" ht="21.75" customHeight="1" x14ac:dyDescent="0.4">
      <c r="A137" s="57">
        <v>136</v>
      </c>
      <c r="B137" s="57" t="s">
        <v>595</v>
      </c>
      <c r="C137" s="57" t="s">
        <v>1548</v>
      </c>
      <c r="D137" s="57" t="s">
        <v>632</v>
      </c>
      <c r="E137" s="57" t="s">
        <v>633</v>
      </c>
      <c r="F137" s="57" t="s">
        <v>311</v>
      </c>
      <c r="G137" s="85">
        <v>5430017</v>
      </c>
      <c r="H137" s="59" t="s">
        <v>312</v>
      </c>
      <c r="I137" s="57" t="s">
        <v>1143</v>
      </c>
      <c r="J137" s="60" t="s">
        <v>1144</v>
      </c>
      <c r="K137" s="60"/>
      <c r="L137" s="57" t="s">
        <v>1145</v>
      </c>
      <c r="M137" s="54" t="s">
        <v>1146</v>
      </c>
      <c r="N137" s="52" t="str">
        <f t="shared" ref="N137:N202" si="2">_xlfn.WEBSERVICE("https://api.excelapi.org/post/prefcode?address="&amp;_xlfn.ENCODEURL(F137))</f>
        <v>26</v>
      </c>
    </row>
    <row r="138" spans="1:15" ht="21.75" customHeight="1" x14ac:dyDescent="0.4">
      <c r="A138" s="57">
        <v>137</v>
      </c>
      <c r="B138" s="57" t="s">
        <v>580</v>
      </c>
      <c r="C138" s="57" t="s">
        <v>447</v>
      </c>
      <c r="D138" s="57" t="s">
        <v>632</v>
      </c>
      <c r="E138" s="57" t="s">
        <v>633</v>
      </c>
      <c r="F138" s="57" t="s">
        <v>311</v>
      </c>
      <c r="G138" s="85">
        <v>5530006</v>
      </c>
      <c r="H138" s="59" t="s">
        <v>312</v>
      </c>
      <c r="I138" s="57" t="s">
        <v>1147</v>
      </c>
      <c r="J138" s="60" t="s">
        <v>1148</v>
      </c>
      <c r="K138" s="60"/>
      <c r="L138" s="57" t="s">
        <v>1149</v>
      </c>
      <c r="M138" s="54" t="s">
        <v>1150</v>
      </c>
      <c r="N138" s="52" t="str">
        <f t="shared" si="2"/>
        <v>26</v>
      </c>
    </row>
    <row r="139" spans="1:15" ht="21.75" customHeight="1" x14ac:dyDescent="0.4">
      <c r="A139" s="57">
        <v>138</v>
      </c>
      <c r="B139" s="57" t="s">
        <v>562</v>
      </c>
      <c r="C139" s="57" t="s">
        <v>349</v>
      </c>
      <c r="D139" s="57" t="s">
        <v>632</v>
      </c>
      <c r="E139" s="57" t="s">
        <v>644</v>
      </c>
      <c r="F139" s="57" t="s">
        <v>311</v>
      </c>
      <c r="G139" s="85">
        <v>5470041</v>
      </c>
      <c r="H139" s="59" t="s">
        <v>312</v>
      </c>
      <c r="I139" s="57" t="s">
        <v>1151</v>
      </c>
      <c r="J139" s="60" t="s">
        <v>1152</v>
      </c>
      <c r="K139" s="60"/>
      <c r="L139" s="57" t="s">
        <v>1153</v>
      </c>
      <c r="M139" s="54" t="s">
        <v>1154</v>
      </c>
      <c r="N139" s="52" t="str">
        <f t="shared" si="2"/>
        <v>26</v>
      </c>
      <c r="O139" s="52" t="s">
        <v>1703</v>
      </c>
    </row>
    <row r="140" spans="1:15" ht="21.75" customHeight="1" x14ac:dyDescent="0.4">
      <c r="A140" s="57">
        <v>139</v>
      </c>
      <c r="B140" s="57" t="s">
        <v>589</v>
      </c>
      <c r="C140" s="57" t="s">
        <v>457</v>
      </c>
      <c r="D140" s="57" t="s">
        <v>632</v>
      </c>
      <c r="E140" s="57" t="s">
        <v>644</v>
      </c>
      <c r="F140" s="57" t="s">
        <v>311</v>
      </c>
      <c r="G140" s="85">
        <v>5300012</v>
      </c>
      <c r="H140" s="59" t="s">
        <v>312</v>
      </c>
      <c r="I140" s="57" t="s">
        <v>1155</v>
      </c>
      <c r="J140" s="60" t="s">
        <v>1156</v>
      </c>
      <c r="K140" s="60"/>
      <c r="L140" s="57" t="s">
        <v>1157</v>
      </c>
      <c r="M140" s="54" t="s">
        <v>1158</v>
      </c>
      <c r="N140" s="52" t="str">
        <f t="shared" si="2"/>
        <v>26</v>
      </c>
    </row>
    <row r="141" spans="1:15" ht="21.75" customHeight="1" x14ac:dyDescent="0.4">
      <c r="A141" s="57">
        <v>140</v>
      </c>
      <c r="B141" s="57" t="s">
        <v>515</v>
      </c>
      <c r="C141" s="57" t="s">
        <v>1628</v>
      </c>
      <c r="D141" s="57" t="s">
        <v>632</v>
      </c>
      <c r="E141" s="57" t="s">
        <v>644</v>
      </c>
      <c r="F141" s="57" t="s">
        <v>311</v>
      </c>
      <c r="G141" s="85" t="s">
        <v>1159</v>
      </c>
      <c r="H141" s="59" t="s">
        <v>312</v>
      </c>
      <c r="I141" s="57" t="s">
        <v>1160</v>
      </c>
      <c r="J141" s="60" t="s">
        <v>1161</v>
      </c>
      <c r="K141" s="60"/>
      <c r="L141" s="57" t="s">
        <v>1162</v>
      </c>
      <c r="M141" s="54" t="s">
        <v>1163</v>
      </c>
      <c r="N141" s="52" t="str">
        <f t="shared" si="2"/>
        <v>26</v>
      </c>
    </row>
    <row r="142" spans="1:15" ht="21.75" customHeight="1" x14ac:dyDescent="0.4">
      <c r="A142" s="57">
        <v>141</v>
      </c>
      <c r="B142" s="57" t="s">
        <v>557</v>
      </c>
      <c r="C142" s="57" t="s">
        <v>423</v>
      </c>
      <c r="D142" s="57" t="s">
        <v>632</v>
      </c>
      <c r="E142" s="57" t="s">
        <v>644</v>
      </c>
      <c r="F142" s="57" t="s">
        <v>311</v>
      </c>
      <c r="G142" s="85">
        <v>5300043</v>
      </c>
      <c r="H142" s="59" t="s">
        <v>312</v>
      </c>
      <c r="I142" s="57" t="s">
        <v>1155</v>
      </c>
      <c r="J142" s="60" t="s">
        <v>1164</v>
      </c>
      <c r="K142" s="60"/>
      <c r="L142" s="57" t="s">
        <v>1165</v>
      </c>
      <c r="M142" s="57"/>
      <c r="N142" s="52" t="str">
        <f t="shared" si="2"/>
        <v>26</v>
      </c>
    </row>
    <row r="143" spans="1:15" ht="21.75" customHeight="1" x14ac:dyDescent="0.4">
      <c r="A143" s="57">
        <v>142</v>
      </c>
      <c r="B143" s="57" t="s">
        <v>571</v>
      </c>
      <c r="C143" s="57" t="s">
        <v>437</v>
      </c>
      <c r="D143" s="57" t="s">
        <v>632</v>
      </c>
      <c r="E143" s="57" t="s">
        <v>644</v>
      </c>
      <c r="F143" s="57" t="s">
        <v>311</v>
      </c>
      <c r="G143" s="85">
        <v>5670051</v>
      </c>
      <c r="H143" s="59" t="s">
        <v>312</v>
      </c>
      <c r="I143" s="57" t="s">
        <v>1167</v>
      </c>
      <c r="J143" s="60" t="s">
        <v>1168</v>
      </c>
      <c r="K143" s="60"/>
      <c r="L143" s="57" t="s">
        <v>1169</v>
      </c>
      <c r="M143" s="57"/>
      <c r="N143" s="52" t="str">
        <f t="shared" si="2"/>
        <v>26</v>
      </c>
    </row>
    <row r="144" spans="1:15" ht="21.75" customHeight="1" x14ac:dyDescent="0.4">
      <c r="A144" s="57">
        <v>143</v>
      </c>
      <c r="B144" s="57" t="s">
        <v>538</v>
      </c>
      <c r="C144" s="57" t="s">
        <v>404</v>
      </c>
      <c r="D144" s="57" t="s">
        <v>632</v>
      </c>
      <c r="E144" s="57" t="s">
        <v>644</v>
      </c>
      <c r="F144" s="57" t="s">
        <v>311</v>
      </c>
      <c r="G144" s="85">
        <v>5730163</v>
      </c>
      <c r="H144" s="59" t="s">
        <v>312</v>
      </c>
      <c r="I144" s="57" t="s">
        <v>1170</v>
      </c>
      <c r="J144" s="60" t="s">
        <v>1171</v>
      </c>
      <c r="K144" s="60"/>
      <c r="L144" s="57" t="s">
        <v>1172</v>
      </c>
      <c r="M144" s="57"/>
      <c r="N144" s="52" t="str">
        <f t="shared" si="2"/>
        <v>26</v>
      </c>
    </row>
    <row r="145" spans="1:15" ht="21.75" customHeight="1" x14ac:dyDescent="0.4">
      <c r="A145" s="57">
        <v>144</v>
      </c>
      <c r="B145" s="57" t="s">
        <v>1549</v>
      </c>
      <c r="C145" s="57" t="s">
        <v>1550</v>
      </c>
      <c r="D145" s="57" t="s">
        <v>632</v>
      </c>
      <c r="E145" s="57" t="s">
        <v>633</v>
      </c>
      <c r="F145" s="57" t="s">
        <v>312</v>
      </c>
      <c r="G145" s="85">
        <v>5938327</v>
      </c>
      <c r="H145" s="59" t="s">
        <v>312</v>
      </c>
      <c r="I145" s="57" t="s">
        <v>1173</v>
      </c>
      <c r="J145" s="60" t="s">
        <v>1174</v>
      </c>
      <c r="K145" s="60"/>
      <c r="L145" s="57" t="s">
        <v>1175</v>
      </c>
      <c r="M145" s="57"/>
      <c r="N145" s="52" t="str">
        <f t="shared" si="2"/>
        <v>27</v>
      </c>
      <c r="O145" s="52" t="s">
        <v>1703</v>
      </c>
    </row>
    <row r="146" spans="1:15" ht="21.75" customHeight="1" x14ac:dyDescent="0.4">
      <c r="A146" s="57">
        <v>145</v>
      </c>
      <c r="B146" s="57" t="s">
        <v>1166</v>
      </c>
      <c r="C146" s="57" t="s">
        <v>380</v>
      </c>
      <c r="D146" s="57" t="s">
        <v>632</v>
      </c>
      <c r="E146" s="57" t="s">
        <v>633</v>
      </c>
      <c r="F146" s="57" t="s">
        <v>312</v>
      </c>
      <c r="G146" s="85">
        <v>5430073</v>
      </c>
      <c r="H146" s="59" t="s">
        <v>312</v>
      </c>
      <c r="I146" s="57" t="s">
        <v>1143</v>
      </c>
      <c r="J146" s="60" t="s">
        <v>1176</v>
      </c>
      <c r="K146" s="60"/>
      <c r="L146" s="57" t="s">
        <v>1177</v>
      </c>
      <c r="M146" s="57"/>
      <c r="N146" s="52" t="str">
        <f t="shared" si="2"/>
        <v>27</v>
      </c>
      <c r="O146" s="52" t="s">
        <v>1703</v>
      </c>
    </row>
    <row r="147" spans="1:15" ht="21.75" customHeight="1" x14ac:dyDescent="0.4">
      <c r="A147" s="57">
        <v>146</v>
      </c>
      <c r="B147" s="57" t="s">
        <v>595</v>
      </c>
      <c r="C147" s="57" t="s">
        <v>405</v>
      </c>
      <c r="D147" s="57" t="s">
        <v>632</v>
      </c>
      <c r="E147" s="57" t="s">
        <v>633</v>
      </c>
      <c r="F147" s="57" t="s">
        <v>312</v>
      </c>
      <c r="G147" s="85">
        <v>6562304</v>
      </c>
      <c r="H147" s="59" t="s">
        <v>313</v>
      </c>
      <c r="I147" s="57" t="s">
        <v>1178</v>
      </c>
      <c r="J147" s="60" t="s">
        <v>1179</v>
      </c>
      <c r="K147" s="60"/>
      <c r="L147" s="57" t="s">
        <v>1180</v>
      </c>
      <c r="M147" s="54" t="s">
        <v>1181</v>
      </c>
      <c r="N147" s="52" t="str">
        <f t="shared" si="2"/>
        <v>27</v>
      </c>
      <c r="O147" s="52" t="s">
        <v>1703</v>
      </c>
    </row>
    <row r="148" spans="1:15" ht="21.75" customHeight="1" x14ac:dyDescent="0.4">
      <c r="A148" s="57">
        <v>147</v>
      </c>
      <c r="B148" s="57" t="s">
        <v>563</v>
      </c>
      <c r="C148" s="57" t="s">
        <v>424</v>
      </c>
      <c r="D148" s="57" t="s">
        <v>632</v>
      </c>
      <c r="E148" s="57" t="s">
        <v>633</v>
      </c>
      <c r="F148" s="57" t="s">
        <v>312</v>
      </c>
      <c r="G148" s="85">
        <v>6671102</v>
      </c>
      <c r="H148" s="59" t="s">
        <v>313</v>
      </c>
      <c r="I148" s="57" t="s">
        <v>1182</v>
      </c>
      <c r="J148" s="60" t="s">
        <v>1183</v>
      </c>
      <c r="K148" s="60"/>
      <c r="L148" s="57" t="s">
        <v>1184</v>
      </c>
      <c r="M148" s="54" t="s">
        <v>759</v>
      </c>
      <c r="N148" s="52" t="str">
        <f t="shared" si="2"/>
        <v>27</v>
      </c>
      <c r="O148" s="52" t="s">
        <v>1703</v>
      </c>
    </row>
    <row r="149" spans="1:15" ht="21.75" customHeight="1" x14ac:dyDescent="0.4">
      <c r="A149" s="57">
        <v>148</v>
      </c>
      <c r="B149" s="57" t="s">
        <v>602</v>
      </c>
      <c r="C149" s="57" t="s">
        <v>471</v>
      </c>
      <c r="D149" s="57" t="s">
        <v>632</v>
      </c>
      <c r="E149" s="57" t="s">
        <v>644</v>
      </c>
      <c r="F149" s="57" t="s">
        <v>312</v>
      </c>
      <c r="G149" s="85">
        <v>1500011</v>
      </c>
      <c r="H149" s="59" t="s">
        <v>298</v>
      </c>
      <c r="I149" s="57" t="s">
        <v>898</v>
      </c>
      <c r="J149" s="60" t="s">
        <v>1185</v>
      </c>
      <c r="K149" s="60" t="s">
        <v>1186</v>
      </c>
      <c r="L149" s="57" t="s">
        <v>1187</v>
      </c>
      <c r="M149" s="57"/>
      <c r="N149" s="52" t="str">
        <f t="shared" si="2"/>
        <v>27</v>
      </c>
    </row>
    <row r="150" spans="1:15" ht="21.75" customHeight="1" x14ac:dyDescent="0.4">
      <c r="A150" s="57">
        <v>149</v>
      </c>
      <c r="B150" s="57" t="s">
        <v>1551</v>
      </c>
      <c r="C150" s="57" t="s">
        <v>1552</v>
      </c>
      <c r="D150" s="57" t="s">
        <v>632</v>
      </c>
      <c r="E150" s="57" t="s">
        <v>644</v>
      </c>
      <c r="F150" s="57" t="s">
        <v>312</v>
      </c>
      <c r="G150" s="85" t="s">
        <v>1188</v>
      </c>
      <c r="H150" s="59" t="s">
        <v>314</v>
      </c>
      <c r="I150" s="57" t="s">
        <v>1189</v>
      </c>
      <c r="J150" s="60" t="s">
        <v>1190</v>
      </c>
      <c r="K150" s="60"/>
      <c r="L150" s="57" t="s">
        <v>1191</v>
      </c>
      <c r="M150" s="54" t="s">
        <v>1192</v>
      </c>
      <c r="N150" s="52" t="str">
        <f t="shared" si="2"/>
        <v>27</v>
      </c>
    </row>
    <row r="151" spans="1:15" ht="21.75" customHeight="1" x14ac:dyDescent="0.4">
      <c r="A151" s="57">
        <v>150</v>
      </c>
      <c r="B151" s="57" t="s">
        <v>596</v>
      </c>
      <c r="C151" s="57" t="s">
        <v>463</v>
      </c>
      <c r="D151" s="57" t="s">
        <v>632</v>
      </c>
      <c r="E151" s="57" t="s">
        <v>644</v>
      </c>
      <c r="F151" s="57" t="s">
        <v>312</v>
      </c>
      <c r="G151" s="85">
        <v>6320004</v>
      </c>
      <c r="H151" s="59" t="s">
        <v>314</v>
      </c>
      <c r="I151" s="57" t="s">
        <v>1193</v>
      </c>
      <c r="J151" s="60" t="s">
        <v>1194</v>
      </c>
      <c r="K151" s="60"/>
      <c r="L151" s="57" t="s">
        <v>1195</v>
      </c>
      <c r="M151" s="54" t="s">
        <v>1196</v>
      </c>
      <c r="N151" s="52" t="str">
        <f t="shared" si="2"/>
        <v>27</v>
      </c>
    </row>
    <row r="152" spans="1:15" ht="21.75" customHeight="1" x14ac:dyDescent="0.4">
      <c r="A152" s="57">
        <v>151</v>
      </c>
      <c r="B152" s="57" t="s">
        <v>581</v>
      </c>
      <c r="C152" s="57" t="s">
        <v>448</v>
      </c>
      <c r="D152" s="57" t="s">
        <v>632</v>
      </c>
      <c r="E152" s="57" t="s">
        <v>644</v>
      </c>
      <c r="F152" s="57" t="s">
        <v>312</v>
      </c>
      <c r="G152" s="85">
        <v>6308121</v>
      </c>
      <c r="H152" s="59" t="s">
        <v>314</v>
      </c>
      <c r="I152" s="57" t="s">
        <v>1197</v>
      </c>
      <c r="J152" s="60" t="s">
        <v>1198</v>
      </c>
      <c r="K152" s="60"/>
      <c r="L152" s="57" t="s">
        <v>1199</v>
      </c>
      <c r="M152" s="54" t="s">
        <v>1200</v>
      </c>
      <c r="N152" s="52" t="str">
        <f t="shared" si="2"/>
        <v>27</v>
      </c>
    </row>
    <row r="153" spans="1:15" ht="21.75" customHeight="1" x14ac:dyDescent="0.4">
      <c r="A153" s="57">
        <v>152</v>
      </c>
      <c r="B153" s="57" t="s">
        <v>590</v>
      </c>
      <c r="C153" s="57" t="s">
        <v>458</v>
      </c>
      <c r="D153" s="57" t="s">
        <v>632</v>
      </c>
      <c r="E153" s="57" t="s">
        <v>644</v>
      </c>
      <c r="F153" s="57" t="s">
        <v>312</v>
      </c>
      <c r="G153" s="85">
        <v>6310803</v>
      </c>
      <c r="H153" s="59" t="s">
        <v>314</v>
      </c>
      <c r="I153" s="57" t="s">
        <v>1197</v>
      </c>
      <c r="J153" s="60" t="s">
        <v>1201</v>
      </c>
      <c r="K153" s="60"/>
      <c r="L153" s="57" t="s">
        <v>1202</v>
      </c>
      <c r="M153" s="54" t="s">
        <v>1203</v>
      </c>
      <c r="N153" s="52" t="str">
        <f t="shared" si="2"/>
        <v>27</v>
      </c>
    </row>
    <row r="154" spans="1:15" ht="21.75" customHeight="1" x14ac:dyDescent="0.4">
      <c r="A154" s="57">
        <v>153</v>
      </c>
      <c r="B154" s="57" t="s">
        <v>562</v>
      </c>
      <c r="C154" s="57" t="s">
        <v>350</v>
      </c>
      <c r="D154" s="57" t="s">
        <v>632</v>
      </c>
      <c r="E154" s="57" t="s">
        <v>644</v>
      </c>
      <c r="F154" s="57" t="s">
        <v>312</v>
      </c>
      <c r="G154" s="85">
        <v>6480288</v>
      </c>
      <c r="H154" s="59" t="s">
        <v>315</v>
      </c>
      <c r="I154" s="57" t="s">
        <v>1204</v>
      </c>
      <c r="J154" s="60" t="s">
        <v>1205</v>
      </c>
      <c r="K154" s="60"/>
      <c r="L154" s="57" t="s">
        <v>1206</v>
      </c>
      <c r="M154" s="54" t="s">
        <v>1207</v>
      </c>
      <c r="N154" s="52" t="str">
        <f t="shared" si="2"/>
        <v>27</v>
      </c>
      <c r="O154" s="52" t="s">
        <v>1703</v>
      </c>
    </row>
    <row r="155" spans="1:15" ht="21.75" customHeight="1" x14ac:dyDescent="0.4">
      <c r="A155" s="57">
        <v>154</v>
      </c>
      <c r="B155" s="57" t="s">
        <v>603</v>
      </c>
      <c r="C155" s="57" t="s">
        <v>473</v>
      </c>
      <c r="D155" s="57" t="s">
        <v>632</v>
      </c>
      <c r="E155" s="57" t="s">
        <v>644</v>
      </c>
      <c r="F155" s="57" t="s">
        <v>312</v>
      </c>
      <c r="G155" s="85">
        <v>6401363</v>
      </c>
      <c r="H155" s="59" t="s">
        <v>315</v>
      </c>
      <c r="I155" s="57" t="s">
        <v>1208</v>
      </c>
      <c r="J155" s="60" t="s">
        <v>1209</v>
      </c>
      <c r="K155" s="60"/>
      <c r="L155" s="57" t="s">
        <v>1210</v>
      </c>
      <c r="M155" s="54" t="s">
        <v>1211</v>
      </c>
      <c r="N155" s="52" t="str">
        <f t="shared" si="2"/>
        <v>27</v>
      </c>
    </row>
    <row r="156" spans="1:15" ht="21.75" customHeight="1" x14ac:dyDescent="0.4">
      <c r="A156" s="57">
        <v>155</v>
      </c>
      <c r="B156" s="57" t="s">
        <v>600</v>
      </c>
      <c r="C156" s="57" t="s">
        <v>467</v>
      </c>
      <c r="D156" s="57" t="s">
        <v>632</v>
      </c>
      <c r="E156" s="57" t="s">
        <v>644</v>
      </c>
      <c r="F156" s="57" t="s">
        <v>312</v>
      </c>
      <c r="G156" s="85">
        <v>6890727</v>
      </c>
      <c r="H156" s="59" t="s">
        <v>316</v>
      </c>
      <c r="I156" s="57" t="s">
        <v>1212</v>
      </c>
      <c r="J156" s="60" t="s">
        <v>1213</v>
      </c>
      <c r="K156" s="60"/>
      <c r="L156" s="57" t="s">
        <v>1214</v>
      </c>
      <c r="M156" s="54" t="s">
        <v>1215</v>
      </c>
      <c r="N156" s="52" t="str">
        <f t="shared" si="2"/>
        <v>27</v>
      </c>
    </row>
    <row r="157" spans="1:15" ht="21.75" customHeight="1" x14ac:dyDescent="0.4">
      <c r="A157" s="57">
        <v>156</v>
      </c>
      <c r="B157" s="57" t="s">
        <v>513</v>
      </c>
      <c r="C157" s="57" t="s">
        <v>475</v>
      </c>
      <c r="D157" s="57" t="s">
        <v>755</v>
      </c>
      <c r="E157" s="57" t="s">
        <v>633</v>
      </c>
      <c r="F157" s="57" t="s">
        <v>312</v>
      </c>
      <c r="G157" s="85">
        <v>6980006</v>
      </c>
      <c r="H157" s="59" t="s">
        <v>317</v>
      </c>
      <c r="I157" s="57" t="s">
        <v>1216</v>
      </c>
      <c r="J157" s="60" t="s">
        <v>1217</v>
      </c>
      <c r="K157" s="60"/>
      <c r="L157" s="57" t="s">
        <v>1218</v>
      </c>
      <c r="M157" s="54" t="s">
        <v>1219</v>
      </c>
      <c r="N157" s="52" t="str">
        <f t="shared" si="2"/>
        <v>27</v>
      </c>
    </row>
    <row r="158" spans="1:15" ht="21.75" customHeight="1" x14ac:dyDescent="0.4">
      <c r="A158" s="57">
        <v>157</v>
      </c>
      <c r="B158" s="57" t="s">
        <v>491</v>
      </c>
      <c r="C158" s="57" t="s">
        <v>351</v>
      </c>
      <c r="D158" s="57" t="s">
        <v>755</v>
      </c>
      <c r="E158" s="57" t="s">
        <v>633</v>
      </c>
      <c r="F158" s="57" t="s">
        <v>313</v>
      </c>
      <c r="G158" s="85">
        <v>7150006</v>
      </c>
      <c r="H158" s="59" t="s">
        <v>318</v>
      </c>
      <c r="I158" s="57" t="s">
        <v>1220</v>
      </c>
      <c r="J158" s="60" t="s">
        <v>1221</v>
      </c>
      <c r="K158" s="60"/>
      <c r="L158" s="57" t="s">
        <v>1222</v>
      </c>
      <c r="M158" s="54" t="s">
        <v>1223</v>
      </c>
      <c r="N158" s="52" t="str">
        <f t="shared" si="2"/>
        <v>28</v>
      </c>
    </row>
    <row r="159" spans="1:15" ht="21.75" customHeight="1" x14ac:dyDescent="0.4">
      <c r="A159" s="57">
        <v>158</v>
      </c>
      <c r="B159" s="57" t="s">
        <v>1553</v>
      </c>
      <c r="C159" s="57" t="s">
        <v>476</v>
      </c>
      <c r="D159" s="57" t="s">
        <v>755</v>
      </c>
      <c r="E159" s="57" t="s">
        <v>633</v>
      </c>
      <c r="F159" s="57" t="s">
        <v>313</v>
      </c>
      <c r="G159" s="85">
        <v>7000826</v>
      </c>
      <c r="H159" s="59" t="s">
        <v>318</v>
      </c>
      <c r="I159" s="57" t="s">
        <v>1224</v>
      </c>
      <c r="J159" s="60" t="s">
        <v>1225</v>
      </c>
      <c r="K159" s="60"/>
      <c r="L159" s="57" t="s">
        <v>1226</v>
      </c>
      <c r="M159" s="54" t="s">
        <v>1227</v>
      </c>
      <c r="N159" s="52" t="str">
        <f t="shared" si="2"/>
        <v>28</v>
      </c>
      <c r="O159" s="52" t="s">
        <v>1703</v>
      </c>
    </row>
    <row r="160" spans="1:15" ht="21.75" customHeight="1" x14ac:dyDescent="0.4">
      <c r="A160" s="57">
        <v>159</v>
      </c>
      <c r="B160" s="57" t="s">
        <v>516</v>
      </c>
      <c r="C160" s="57" t="s">
        <v>1504</v>
      </c>
      <c r="D160" s="57" t="s">
        <v>755</v>
      </c>
      <c r="E160" s="57" t="s">
        <v>633</v>
      </c>
      <c r="F160" s="57" t="s">
        <v>313</v>
      </c>
      <c r="G160" s="85">
        <v>7000005</v>
      </c>
      <c r="H160" s="59" t="s">
        <v>318</v>
      </c>
      <c r="I160" s="57" t="s">
        <v>1224</v>
      </c>
      <c r="J160" s="60" t="s">
        <v>1228</v>
      </c>
      <c r="K160" s="60"/>
      <c r="L160" s="57" t="s">
        <v>1229</v>
      </c>
      <c r="M160" s="54" t="s">
        <v>1230</v>
      </c>
      <c r="N160" s="52" t="str">
        <f t="shared" si="2"/>
        <v>28</v>
      </c>
    </row>
    <row r="161" spans="1:15" ht="21.75" customHeight="1" x14ac:dyDescent="0.4">
      <c r="A161" s="57">
        <v>160</v>
      </c>
      <c r="B161" s="57" t="s">
        <v>558</v>
      </c>
      <c r="C161" s="57" t="s">
        <v>425</v>
      </c>
      <c r="D161" s="57" t="s">
        <v>632</v>
      </c>
      <c r="E161" s="57" t="s">
        <v>633</v>
      </c>
      <c r="F161" s="57" t="s">
        <v>314</v>
      </c>
      <c r="G161" s="85">
        <v>7080004</v>
      </c>
      <c r="H161" s="59" t="s">
        <v>318</v>
      </c>
      <c r="I161" s="57" t="s">
        <v>1231</v>
      </c>
      <c r="J161" s="60" t="s">
        <v>1232</v>
      </c>
      <c r="K161" s="60"/>
      <c r="L161" s="57" t="s">
        <v>1233</v>
      </c>
      <c r="M161" s="54" t="s">
        <v>1234</v>
      </c>
      <c r="N161" s="52" t="str">
        <f t="shared" si="2"/>
        <v>29</v>
      </c>
    </row>
    <row r="162" spans="1:15" ht="21.75" customHeight="1" x14ac:dyDescent="0.4">
      <c r="A162" s="57">
        <v>161</v>
      </c>
      <c r="B162" s="57" t="s">
        <v>539</v>
      </c>
      <c r="C162" s="57" t="s">
        <v>406</v>
      </c>
      <c r="D162" s="57" t="s">
        <v>632</v>
      </c>
      <c r="E162" s="57" t="s">
        <v>633</v>
      </c>
      <c r="F162" s="57" t="s">
        <v>314</v>
      </c>
      <c r="G162" s="85">
        <v>7070412</v>
      </c>
      <c r="H162" s="59" t="s">
        <v>318</v>
      </c>
      <c r="I162" s="57" t="s">
        <v>1235</v>
      </c>
      <c r="J162" s="60" t="s">
        <v>1236</v>
      </c>
      <c r="K162" s="60"/>
      <c r="L162" s="57" t="s">
        <v>1237</v>
      </c>
      <c r="M162" s="54" t="s">
        <v>1238</v>
      </c>
      <c r="N162" s="52" t="str">
        <f t="shared" si="2"/>
        <v>29</v>
      </c>
    </row>
    <row r="163" spans="1:15" ht="21.75" customHeight="1" x14ac:dyDescent="0.4">
      <c r="A163" s="57">
        <v>162</v>
      </c>
      <c r="B163" s="57" t="s">
        <v>492</v>
      </c>
      <c r="C163" s="57" t="s">
        <v>352</v>
      </c>
      <c r="D163" s="57" t="s">
        <v>632</v>
      </c>
      <c r="E163" s="57" t="s">
        <v>633</v>
      </c>
      <c r="F163" s="57" t="s">
        <v>314</v>
      </c>
      <c r="G163" s="85">
        <v>7092136</v>
      </c>
      <c r="H163" s="59" t="s">
        <v>318</v>
      </c>
      <c r="I163" s="57" t="s">
        <v>1224</v>
      </c>
      <c r="J163" s="60" t="s">
        <v>1240</v>
      </c>
      <c r="K163" s="60"/>
      <c r="L163" s="57" t="s">
        <v>1241</v>
      </c>
      <c r="M163" s="57"/>
      <c r="N163" s="52" t="str">
        <f t="shared" si="2"/>
        <v>29</v>
      </c>
    </row>
    <row r="164" spans="1:15" ht="21.75" customHeight="1" x14ac:dyDescent="0.4">
      <c r="A164" s="57">
        <v>163</v>
      </c>
      <c r="B164" s="57" t="s">
        <v>517</v>
      </c>
      <c r="C164" s="57" t="s">
        <v>381</v>
      </c>
      <c r="D164" s="57" t="s">
        <v>632</v>
      </c>
      <c r="E164" s="57" t="s">
        <v>633</v>
      </c>
      <c r="F164" s="57" t="s">
        <v>314</v>
      </c>
      <c r="G164" s="85" t="s">
        <v>1243</v>
      </c>
      <c r="H164" s="59" t="s">
        <v>319</v>
      </c>
      <c r="I164" s="57" t="s">
        <v>1244</v>
      </c>
      <c r="J164" s="60" t="s">
        <v>1245</v>
      </c>
      <c r="K164" s="60"/>
      <c r="L164" s="57" t="s">
        <v>1246</v>
      </c>
      <c r="M164" s="54" t="s">
        <v>1247</v>
      </c>
      <c r="N164" s="52" t="str">
        <f t="shared" si="2"/>
        <v>29</v>
      </c>
    </row>
    <row r="165" spans="1:15" ht="21.75" customHeight="1" x14ac:dyDescent="0.4">
      <c r="A165" s="57">
        <v>164</v>
      </c>
      <c r="B165" s="57" t="s">
        <v>518</v>
      </c>
      <c r="C165" s="57" t="s">
        <v>382</v>
      </c>
      <c r="D165" s="57" t="s">
        <v>632</v>
      </c>
      <c r="E165" s="57" t="s">
        <v>633</v>
      </c>
      <c r="F165" s="57" t="s">
        <v>315</v>
      </c>
      <c r="G165" s="85">
        <v>7200814</v>
      </c>
      <c r="H165" s="59" t="s">
        <v>319</v>
      </c>
      <c r="I165" s="57" t="s">
        <v>1248</v>
      </c>
      <c r="J165" s="60" t="s">
        <v>1249</v>
      </c>
      <c r="K165" s="60"/>
      <c r="L165" s="57" t="s">
        <v>1250</v>
      </c>
      <c r="M165" s="55" t="s">
        <v>1242</v>
      </c>
      <c r="N165" s="52" t="str">
        <f t="shared" si="2"/>
        <v>30</v>
      </c>
    </row>
    <row r="166" spans="1:15" ht="21.75" customHeight="1" x14ac:dyDescent="0.4">
      <c r="A166" s="57">
        <v>165</v>
      </c>
      <c r="B166" s="57" t="s">
        <v>493</v>
      </c>
      <c r="C166" s="57" t="s">
        <v>353</v>
      </c>
      <c r="D166" s="57" t="s">
        <v>632</v>
      </c>
      <c r="E166" s="57" t="s">
        <v>633</v>
      </c>
      <c r="F166" s="57" t="s">
        <v>315</v>
      </c>
      <c r="G166" s="85" t="s">
        <v>1251</v>
      </c>
      <c r="H166" s="59" t="s">
        <v>319</v>
      </c>
      <c r="I166" s="57" t="s">
        <v>1252</v>
      </c>
      <c r="J166" s="60" t="s">
        <v>1253</v>
      </c>
      <c r="K166" s="60"/>
      <c r="L166" s="57" t="s">
        <v>1254</v>
      </c>
      <c r="M166" s="55" t="s">
        <v>1255</v>
      </c>
      <c r="N166" s="52" t="str">
        <f t="shared" si="2"/>
        <v>30</v>
      </c>
    </row>
    <row r="167" spans="1:15" ht="21.75" customHeight="1" x14ac:dyDescent="0.4">
      <c r="A167" s="57">
        <v>166</v>
      </c>
      <c r="B167" s="57" t="s">
        <v>1642</v>
      </c>
      <c r="C167" s="57" t="s">
        <v>1614</v>
      </c>
      <c r="D167" s="57" t="s">
        <v>632</v>
      </c>
      <c r="E167" s="57" t="s">
        <v>633</v>
      </c>
      <c r="F167" s="57" t="s">
        <v>315</v>
      </c>
      <c r="G167" s="85">
        <v>7300041</v>
      </c>
      <c r="H167" s="59" t="s">
        <v>319</v>
      </c>
      <c r="I167" s="57" t="s">
        <v>1257</v>
      </c>
      <c r="J167" s="60" t="s">
        <v>1258</v>
      </c>
      <c r="K167" s="60"/>
      <c r="L167" s="57" t="s">
        <v>1259</v>
      </c>
      <c r="N167" s="52" t="str">
        <f t="shared" si="2"/>
        <v>30</v>
      </c>
    </row>
    <row r="168" spans="1:15" ht="21.75" customHeight="1" x14ac:dyDescent="0.4">
      <c r="A168" s="57">
        <v>167</v>
      </c>
      <c r="B168" s="57" t="s">
        <v>494</v>
      </c>
      <c r="C168" s="57" t="s">
        <v>354</v>
      </c>
      <c r="D168" s="57" t="s">
        <v>632</v>
      </c>
      <c r="E168" s="57" t="s">
        <v>644</v>
      </c>
      <c r="F168" s="57" t="s">
        <v>316</v>
      </c>
      <c r="G168" s="85">
        <v>7400904</v>
      </c>
      <c r="H168" s="59" t="s">
        <v>320</v>
      </c>
      <c r="I168" s="57" t="s">
        <v>1262</v>
      </c>
      <c r="J168" s="60" t="s">
        <v>1263</v>
      </c>
      <c r="K168" s="60"/>
      <c r="L168" s="57" t="s">
        <v>1264</v>
      </c>
      <c r="M168" s="55" t="s">
        <v>1265</v>
      </c>
      <c r="N168" s="52" t="str">
        <f>_xlfn.WEBSERVICE("https://api.excelapi.org/post/prefcode?address="&amp;_xlfn.ENCODEURL(F168))</f>
        <v>31</v>
      </c>
    </row>
    <row r="169" spans="1:15" ht="21.75" customHeight="1" x14ac:dyDescent="0.4">
      <c r="A169" s="57">
        <v>168</v>
      </c>
      <c r="B169" s="57" t="s">
        <v>1554</v>
      </c>
      <c r="C169" s="57" t="s">
        <v>1615</v>
      </c>
      <c r="D169" s="57" t="s">
        <v>632</v>
      </c>
      <c r="E169" s="57" t="s">
        <v>1606</v>
      </c>
      <c r="F169" s="57" t="s">
        <v>1641</v>
      </c>
      <c r="G169" s="85">
        <v>7200072</v>
      </c>
      <c r="H169" s="59" t="s">
        <v>319</v>
      </c>
      <c r="I169" s="57" t="s">
        <v>1248</v>
      </c>
      <c r="J169" s="60" t="s">
        <v>1260</v>
      </c>
      <c r="K169" s="60"/>
      <c r="L169" s="57" t="s">
        <v>1261</v>
      </c>
      <c r="N169" s="52" t="str">
        <f t="shared" si="2"/>
        <v>32</v>
      </c>
    </row>
    <row r="170" spans="1:15" ht="21.75" customHeight="1" x14ac:dyDescent="0.4">
      <c r="A170" s="57">
        <v>169</v>
      </c>
      <c r="B170" s="57" t="s">
        <v>495</v>
      </c>
      <c r="C170" s="57" t="s">
        <v>355</v>
      </c>
      <c r="D170" s="57" t="s">
        <v>632</v>
      </c>
      <c r="E170" s="57" t="s">
        <v>633</v>
      </c>
      <c r="F170" s="57" t="s">
        <v>317</v>
      </c>
      <c r="G170" s="85">
        <v>7430011</v>
      </c>
      <c r="H170" s="59" t="s">
        <v>320</v>
      </c>
      <c r="I170" s="57" t="s">
        <v>1266</v>
      </c>
      <c r="J170" s="60" t="s">
        <v>1267</v>
      </c>
      <c r="K170" s="60"/>
      <c r="L170" s="57" t="s">
        <v>1268</v>
      </c>
      <c r="M170" s="55" t="s">
        <v>1269</v>
      </c>
      <c r="N170" s="52" t="str">
        <f t="shared" si="2"/>
        <v>32</v>
      </c>
    </row>
    <row r="171" spans="1:15" ht="21.75" customHeight="1" x14ac:dyDescent="0.4">
      <c r="A171" s="57">
        <v>170</v>
      </c>
      <c r="B171" s="57" t="s">
        <v>540</v>
      </c>
      <c r="C171" s="57" t="s">
        <v>407</v>
      </c>
      <c r="D171" s="57" t="s">
        <v>632</v>
      </c>
      <c r="E171" s="57" t="s">
        <v>633</v>
      </c>
      <c r="F171" s="57" t="s">
        <v>318</v>
      </c>
      <c r="G171" s="85">
        <v>7594101</v>
      </c>
      <c r="H171" s="59" t="s">
        <v>320</v>
      </c>
      <c r="I171" s="57" t="s">
        <v>1270</v>
      </c>
      <c r="J171" s="60" t="s">
        <v>1271</v>
      </c>
      <c r="K171" s="60"/>
      <c r="L171" s="57" t="s">
        <v>1272</v>
      </c>
      <c r="M171" s="55" t="s">
        <v>1273</v>
      </c>
      <c r="N171" s="52" t="str">
        <f t="shared" si="2"/>
        <v>33</v>
      </c>
    </row>
    <row r="172" spans="1:15" ht="21.75" customHeight="1" x14ac:dyDescent="0.4">
      <c r="A172" s="57">
        <v>171</v>
      </c>
      <c r="B172" s="57" t="s">
        <v>1555</v>
      </c>
      <c r="C172" s="57" t="s">
        <v>1556</v>
      </c>
      <c r="D172" s="57" t="s">
        <v>632</v>
      </c>
      <c r="E172" s="57" t="s">
        <v>633</v>
      </c>
      <c r="F172" s="57" t="s">
        <v>318</v>
      </c>
      <c r="G172" s="85">
        <v>7592212</v>
      </c>
      <c r="H172" s="59" t="s">
        <v>320</v>
      </c>
      <c r="I172" s="57" t="s">
        <v>1274</v>
      </c>
      <c r="J172" s="60" t="s">
        <v>1275</v>
      </c>
      <c r="K172" s="60"/>
      <c r="L172" s="57" t="s">
        <v>1276</v>
      </c>
      <c r="M172" s="55" t="s">
        <v>1277</v>
      </c>
      <c r="N172" s="52" t="str">
        <f t="shared" si="2"/>
        <v>33</v>
      </c>
      <c r="O172" s="52" t="s">
        <v>1703</v>
      </c>
    </row>
    <row r="173" spans="1:15" ht="21.75" customHeight="1" x14ac:dyDescent="0.4">
      <c r="A173" s="57">
        <v>172</v>
      </c>
      <c r="B173" s="57" t="s">
        <v>559</v>
      </c>
      <c r="C173" s="57" t="s">
        <v>426</v>
      </c>
      <c r="D173" s="57" t="s">
        <v>632</v>
      </c>
      <c r="E173" s="57" t="s">
        <v>633</v>
      </c>
      <c r="F173" s="57" t="s">
        <v>318</v>
      </c>
      <c r="G173" s="85">
        <v>7470813</v>
      </c>
      <c r="H173" s="59" t="s">
        <v>320</v>
      </c>
      <c r="I173" s="57" t="s">
        <v>1278</v>
      </c>
      <c r="J173" s="60" t="s">
        <v>1279</v>
      </c>
      <c r="K173" s="60"/>
      <c r="L173" s="57" t="s">
        <v>1280</v>
      </c>
      <c r="M173" s="55" t="s">
        <v>1281</v>
      </c>
      <c r="N173" s="52" t="str">
        <f t="shared" si="2"/>
        <v>33</v>
      </c>
    </row>
    <row r="174" spans="1:15" ht="21.75" customHeight="1" x14ac:dyDescent="0.4">
      <c r="A174" s="57">
        <v>173</v>
      </c>
      <c r="B174" s="57" t="s">
        <v>519</v>
      </c>
      <c r="C174" s="57" t="s">
        <v>383</v>
      </c>
      <c r="D174" s="57" t="s">
        <v>632</v>
      </c>
      <c r="E174" s="57" t="s">
        <v>633</v>
      </c>
      <c r="F174" s="57" t="s">
        <v>318</v>
      </c>
      <c r="G174" s="85">
        <v>7540026</v>
      </c>
      <c r="H174" s="59" t="s">
        <v>320</v>
      </c>
      <c r="I174" s="57" t="s">
        <v>1282</v>
      </c>
      <c r="J174" s="60" t="s">
        <v>1283</v>
      </c>
      <c r="K174" s="60"/>
      <c r="L174" s="57" t="s">
        <v>1284</v>
      </c>
      <c r="N174" s="52" t="str">
        <f t="shared" si="2"/>
        <v>33</v>
      </c>
    </row>
    <row r="175" spans="1:15" ht="21.75" customHeight="1" x14ac:dyDescent="0.4">
      <c r="A175" s="57">
        <v>174</v>
      </c>
      <c r="B175" s="57" t="s">
        <v>582</v>
      </c>
      <c r="C175" s="57" t="s">
        <v>449</v>
      </c>
      <c r="D175" s="57" t="s">
        <v>632</v>
      </c>
      <c r="E175" s="57" t="s">
        <v>633</v>
      </c>
      <c r="F175" s="57" t="s">
        <v>318</v>
      </c>
      <c r="G175" s="85">
        <v>7600068</v>
      </c>
      <c r="H175" s="59" t="s">
        <v>322</v>
      </c>
      <c r="I175" s="57" t="s">
        <v>1285</v>
      </c>
      <c r="J175" s="60" t="s">
        <v>1286</v>
      </c>
      <c r="K175" s="60"/>
      <c r="L175" s="57" t="s">
        <v>1287</v>
      </c>
      <c r="M175" s="55" t="s">
        <v>1288</v>
      </c>
      <c r="N175" s="52" t="str">
        <f t="shared" si="2"/>
        <v>33</v>
      </c>
      <c r="O175" s="52" t="s">
        <v>1703</v>
      </c>
    </row>
    <row r="176" spans="1:15" ht="21.75" customHeight="1" x14ac:dyDescent="0.4">
      <c r="A176" s="57">
        <v>175</v>
      </c>
      <c r="B176" s="57" t="s">
        <v>1239</v>
      </c>
      <c r="C176" s="57" t="s">
        <v>356</v>
      </c>
      <c r="D176" s="57" t="s">
        <v>632</v>
      </c>
      <c r="E176" s="57" t="s">
        <v>633</v>
      </c>
      <c r="F176" s="57" t="s">
        <v>318</v>
      </c>
      <c r="G176" s="85">
        <v>7640015</v>
      </c>
      <c r="H176" s="59" t="s">
        <v>322</v>
      </c>
      <c r="I176" s="57" t="s">
        <v>1289</v>
      </c>
      <c r="J176" s="60" t="s">
        <v>1290</v>
      </c>
      <c r="K176" s="60"/>
      <c r="L176" s="57" t="s">
        <v>1291</v>
      </c>
      <c r="M176" s="55" t="s">
        <v>1292</v>
      </c>
      <c r="N176" s="52" t="str">
        <f t="shared" si="2"/>
        <v>33</v>
      </c>
      <c r="O176" s="52" t="s">
        <v>1703</v>
      </c>
    </row>
    <row r="177" spans="1:15" ht="21.75" customHeight="1" x14ac:dyDescent="0.4">
      <c r="A177" s="57">
        <v>176</v>
      </c>
      <c r="B177" s="57" t="s">
        <v>670</v>
      </c>
      <c r="C177" s="57" t="s">
        <v>1557</v>
      </c>
      <c r="D177" s="57" t="s">
        <v>632</v>
      </c>
      <c r="E177" s="57" t="s">
        <v>633</v>
      </c>
      <c r="F177" s="57" t="s">
        <v>318</v>
      </c>
      <c r="G177" s="85">
        <v>7630048</v>
      </c>
      <c r="H177" s="52" t="s">
        <v>322</v>
      </c>
      <c r="I177" s="61" t="s">
        <v>1294</v>
      </c>
      <c r="J177" s="60" t="s">
        <v>1295</v>
      </c>
      <c r="K177" s="60"/>
      <c r="L177" s="61" t="s">
        <v>1296</v>
      </c>
      <c r="N177" s="52" t="str">
        <f t="shared" si="2"/>
        <v>33</v>
      </c>
    </row>
    <row r="178" spans="1:15" ht="21.75" customHeight="1" x14ac:dyDescent="0.4">
      <c r="A178" s="57">
        <v>177</v>
      </c>
      <c r="B178" s="57" t="s">
        <v>572</v>
      </c>
      <c r="C178" s="57" t="s">
        <v>438</v>
      </c>
      <c r="D178" s="57" t="s">
        <v>632</v>
      </c>
      <c r="E178" s="57" t="s">
        <v>644</v>
      </c>
      <c r="F178" s="57" t="s">
        <v>318</v>
      </c>
      <c r="G178" s="85">
        <v>7941307</v>
      </c>
      <c r="H178" s="59" t="s">
        <v>323</v>
      </c>
      <c r="I178" s="57" t="s">
        <v>1297</v>
      </c>
      <c r="J178" s="60" t="s">
        <v>1298</v>
      </c>
      <c r="K178" s="60"/>
      <c r="L178" s="57" t="s">
        <v>1299</v>
      </c>
      <c r="M178" s="55" t="s">
        <v>1300</v>
      </c>
      <c r="N178" s="52" t="str">
        <f t="shared" si="2"/>
        <v>33</v>
      </c>
    </row>
    <row r="179" spans="1:15" ht="21.75" customHeight="1" x14ac:dyDescent="0.4">
      <c r="A179" s="57">
        <v>178</v>
      </c>
      <c r="B179" s="57" t="s">
        <v>1558</v>
      </c>
      <c r="C179" s="57" t="s">
        <v>1559</v>
      </c>
      <c r="D179" s="57" t="s">
        <v>632</v>
      </c>
      <c r="E179" s="57" t="s">
        <v>644</v>
      </c>
      <c r="F179" s="57" t="s">
        <v>318</v>
      </c>
      <c r="G179" s="85">
        <v>7940055</v>
      </c>
      <c r="H179" s="62" t="s">
        <v>323</v>
      </c>
      <c r="I179" s="63" t="s">
        <v>1297</v>
      </c>
      <c r="J179" s="60" t="s">
        <v>1301</v>
      </c>
      <c r="K179" s="60"/>
      <c r="L179" s="63" t="s">
        <v>1302</v>
      </c>
      <c r="M179" s="55" t="s">
        <v>1303</v>
      </c>
      <c r="N179" s="52" t="str">
        <f t="shared" si="2"/>
        <v>33</v>
      </c>
    </row>
    <row r="180" spans="1:15" ht="21.75" customHeight="1" x14ac:dyDescent="0.4">
      <c r="A180" s="57">
        <v>179</v>
      </c>
      <c r="B180" s="57" t="s">
        <v>541</v>
      </c>
      <c r="C180" s="57" t="s">
        <v>439</v>
      </c>
      <c r="D180" s="57" t="s">
        <v>632</v>
      </c>
      <c r="E180" s="57" t="s">
        <v>633</v>
      </c>
      <c r="F180" s="57" t="s">
        <v>319</v>
      </c>
      <c r="G180" s="64" t="s">
        <v>1304</v>
      </c>
      <c r="H180" s="59" t="s">
        <v>323</v>
      </c>
      <c r="I180" s="57" t="s">
        <v>1305</v>
      </c>
      <c r="J180" s="60" t="s">
        <v>1306</v>
      </c>
      <c r="K180" s="60"/>
      <c r="L180" s="57" t="s">
        <v>1307</v>
      </c>
      <c r="M180" s="55" t="s">
        <v>1308</v>
      </c>
      <c r="N180" s="52" t="str">
        <f t="shared" si="2"/>
        <v>34</v>
      </c>
    </row>
    <row r="181" spans="1:15" ht="21.75" customHeight="1" x14ac:dyDescent="0.4">
      <c r="A181" s="57">
        <v>180</v>
      </c>
      <c r="B181" s="57" t="s">
        <v>1256</v>
      </c>
      <c r="C181" s="57" t="s">
        <v>1560</v>
      </c>
      <c r="D181" s="57" t="s">
        <v>632</v>
      </c>
      <c r="E181" s="57" t="s">
        <v>633</v>
      </c>
      <c r="F181" s="57" t="s">
        <v>319</v>
      </c>
      <c r="G181" s="85">
        <v>7800061</v>
      </c>
      <c r="H181" s="52" t="s">
        <v>324</v>
      </c>
      <c r="I181" s="61" t="s">
        <v>1309</v>
      </c>
      <c r="J181" s="60" t="s">
        <v>1310</v>
      </c>
      <c r="K181" s="60"/>
      <c r="L181" s="61" t="s">
        <v>1311</v>
      </c>
      <c r="M181" s="55" t="s">
        <v>1312</v>
      </c>
      <c r="N181" s="52" t="str">
        <f t="shared" si="2"/>
        <v>34</v>
      </c>
      <c r="O181" s="52" t="s">
        <v>1703</v>
      </c>
    </row>
    <row r="182" spans="1:15" ht="21.75" customHeight="1" x14ac:dyDescent="0.4">
      <c r="A182" s="57">
        <v>181</v>
      </c>
      <c r="B182" s="57" t="s">
        <v>1256</v>
      </c>
      <c r="C182" s="57" t="s">
        <v>1561</v>
      </c>
      <c r="D182" s="57" t="s">
        <v>632</v>
      </c>
      <c r="E182" s="57" t="s">
        <v>633</v>
      </c>
      <c r="F182" s="57" t="s">
        <v>319</v>
      </c>
      <c r="G182" s="85">
        <v>8100001</v>
      </c>
      <c r="H182" s="59" t="s">
        <v>325</v>
      </c>
      <c r="I182" s="57" t="s">
        <v>1313</v>
      </c>
      <c r="J182" s="60" t="s">
        <v>1314</v>
      </c>
      <c r="K182" s="60"/>
      <c r="L182" s="57" t="s">
        <v>1315</v>
      </c>
      <c r="M182" s="55" t="s">
        <v>1316</v>
      </c>
      <c r="N182" s="52" t="str">
        <f t="shared" si="2"/>
        <v>34</v>
      </c>
      <c r="O182" s="52" t="s">
        <v>1703</v>
      </c>
    </row>
    <row r="183" spans="1:15" ht="21.75" customHeight="1" x14ac:dyDescent="0.4">
      <c r="A183" s="57">
        <v>182</v>
      </c>
      <c r="B183" s="57" t="s">
        <v>1562</v>
      </c>
      <c r="C183" s="57" t="s">
        <v>1563</v>
      </c>
      <c r="D183" s="57" t="s">
        <v>632</v>
      </c>
      <c r="E183" s="57" t="s">
        <v>644</v>
      </c>
      <c r="F183" s="57" t="s">
        <v>319</v>
      </c>
      <c r="G183" s="85" t="s">
        <v>1317</v>
      </c>
      <c r="H183" s="59" t="s">
        <v>325</v>
      </c>
      <c r="I183" s="57" t="s">
        <v>1318</v>
      </c>
      <c r="J183" s="60" t="s">
        <v>1319</v>
      </c>
      <c r="K183" s="60"/>
      <c r="L183" s="57" t="s">
        <v>1320</v>
      </c>
      <c r="M183" s="55" t="s">
        <v>1321</v>
      </c>
      <c r="N183" s="52" t="str">
        <f t="shared" si="2"/>
        <v>34</v>
      </c>
    </row>
    <row r="184" spans="1:15" ht="21.75" customHeight="1" x14ac:dyDescent="0.4">
      <c r="A184" s="57">
        <v>183</v>
      </c>
      <c r="B184" s="57" t="s">
        <v>1629</v>
      </c>
      <c r="C184" s="57" t="s">
        <v>1616</v>
      </c>
      <c r="D184" s="57" t="s">
        <v>1626</v>
      </c>
      <c r="E184" s="57" t="s">
        <v>644</v>
      </c>
      <c r="F184" s="57" t="s">
        <v>319</v>
      </c>
      <c r="G184" s="85"/>
      <c r="H184" s="59"/>
      <c r="I184" s="57"/>
      <c r="J184" s="60"/>
      <c r="K184" s="60"/>
      <c r="L184" s="57"/>
      <c r="M184" s="55"/>
    </row>
    <row r="185" spans="1:15" ht="21.75" customHeight="1" x14ac:dyDescent="0.4">
      <c r="A185" s="57">
        <v>184</v>
      </c>
      <c r="B185" s="57" t="s">
        <v>1630</v>
      </c>
      <c r="C185" s="57" t="s">
        <v>1617</v>
      </c>
      <c r="D185" s="57" t="s">
        <v>1626</v>
      </c>
      <c r="E185" s="57" t="s">
        <v>644</v>
      </c>
      <c r="F185" s="57" t="s">
        <v>319</v>
      </c>
      <c r="G185" s="85"/>
      <c r="H185" s="59"/>
      <c r="I185" s="57"/>
      <c r="J185" s="60"/>
      <c r="K185" s="60"/>
      <c r="L185" s="57"/>
      <c r="M185" s="55"/>
    </row>
    <row r="186" spans="1:15" ht="21.75" customHeight="1" x14ac:dyDescent="0.4">
      <c r="A186" s="57">
        <v>185</v>
      </c>
      <c r="B186" s="57" t="s">
        <v>560</v>
      </c>
      <c r="C186" s="57" t="s">
        <v>427</v>
      </c>
      <c r="D186" s="57" t="s">
        <v>632</v>
      </c>
      <c r="E186" s="57" t="s">
        <v>644</v>
      </c>
      <c r="F186" s="57" t="s">
        <v>319</v>
      </c>
      <c r="G186" s="85" t="s">
        <v>1322</v>
      </c>
      <c r="H186" s="59" t="s">
        <v>325</v>
      </c>
      <c r="I186" s="57" t="s">
        <v>1323</v>
      </c>
      <c r="J186" s="60" t="s">
        <v>1324</v>
      </c>
      <c r="K186" s="60"/>
      <c r="L186" s="57" t="s">
        <v>1325</v>
      </c>
      <c r="M186" s="55" t="s">
        <v>1326</v>
      </c>
      <c r="N186" s="52" t="str">
        <f t="shared" si="2"/>
        <v>34</v>
      </c>
    </row>
    <row r="187" spans="1:15" ht="21.75" customHeight="1" x14ac:dyDescent="0.4">
      <c r="A187" s="57">
        <v>186</v>
      </c>
      <c r="B187" s="57" t="s">
        <v>1564</v>
      </c>
      <c r="C187" s="57" t="s">
        <v>1565</v>
      </c>
      <c r="D187" s="57" t="s">
        <v>632</v>
      </c>
      <c r="E187" s="57" t="s">
        <v>644</v>
      </c>
      <c r="F187" s="57" t="s">
        <v>319</v>
      </c>
      <c r="G187" s="85" t="s">
        <v>1327</v>
      </c>
      <c r="H187" s="59" t="s">
        <v>325</v>
      </c>
      <c r="I187" s="57" t="s">
        <v>1328</v>
      </c>
      <c r="J187" s="60" t="s">
        <v>1329</v>
      </c>
      <c r="K187" s="60"/>
      <c r="L187" s="57" t="s">
        <v>1330</v>
      </c>
      <c r="M187" s="55" t="s">
        <v>1331</v>
      </c>
      <c r="N187" s="52" t="str">
        <f t="shared" si="2"/>
        <v>34</v>
      </c>
    </row>
    <row r="188" spans="1:15" ht="21.75" customHeight="1" x14ac:dyDescent="0.4">
      <c r="A188" s="57">
        <v>187</v>
      </c>
      <c r="B188" s="57" t="s">
        <v>520</v>
      </c>
      <c r="C188" s="57" t="s">
        <v>384</v>
      </c>
      <c r="D188" s="57" t="s">
        <v>632</v>
      </c>
      <c r="E188" s="57" t="s">
        <v>633</v>
      </c>
      <c r="F188" s="57" t="s">
        <v>320</v>
      </c>
      <c r="G188" s="85">
        <v>8150037</v>
      </c>
      <c r="H188" s="52" t="s">
        <v>325</v>
      </c>
      <c r="I188" s="61" t="s">
        <v>1332</v>
      </c>
      <c r="J188" s="60" t="s">
        <v>1333</v>
      </c>
      <c r="K188" s="60"/>
      <c r="L188" s="61" t="s">
        <v>1334</v>
      </c>
      <c r="N188" s="52" t="str">
        <f t="shared" si="2"/>
        <v>35</v>
      </c>
    </row>
    <row r="189" spans="1:15" ht="21.75" customHeight="1" x14ac:dyDescent="0.4">
      <c r="A189" s="57">
        <v>188</v>
      </c>
      <c r="B189" s="57" t="s">
        <v>1566</v>
      </c>
      <c r="C189" s="57" t="s">
        <v>1567</v>
      </c>
      <c r="D189" s="57" t="s">
        <v>632</v>
      </c>
      <c r="E189" s="57" t="s">
        <v>633</v>
      </c>
      <c r="F189" s="57" t="s">
        <v>320</v>
      </c>
      <c r="G189" s="85">
        <v>8250002</v>
      </c>
      <c r="H189" s="59" t="s">
        <v>325</v>
      </c>
      <c r="I189" s="57" t="s">
        <v>1336</v>
      </c>
      <c r="J189" s="60" t="s">
        <v>1337</v>
      </c>
      <c r="K189" s="60"/>
      <c r="L189" s="57" t="s">
        <v>1338</v>
      </c>
      <c r="N189" s="52" t="str">
        <f t="shared" si="2"/>
        <v>35</v>
      </c>
      <c r="O189" s="52" t="s">
        <v>1703</v>
      </c>
    </row>
    <row r="190" spans="1:15" ht="21.75" customHeight="1" x14ac:dyDescent="0.4">
      <c r="A190" s="57">
        <v>189</v>
      </c>
      <c r="B190" s="57" t="s">
        <v>1568</v>
      </c>
      <c r="C190" s="57" t="s">
        <v>1569</v>
      </c>
      <c r="D190" s="57" t="s">
        <v>632</v>
      </c>
      <c r="E190" s="57" t="s">
        <v>633</v>
      </c>
      <c r="F190" s="57" t="s">
        <v>320</v>
      </c>
      <c r="G190" s="85">
        <v>1410001</v>
      </c>
      <c r="H190" s="59" t="s">
        <v>298</v>
      </c>
      <c r="I190" s="57" t="s">
        <v>936</v>
      </c>
      <c r="J190" s="60" t="s">
        <v>937</v>
      </c>
      <c r="K190" s="60"/>
      <c r="L190" s="57" t="s">
        <v>1339</v>
      </c>
      <c r="N190" s="52" t="str">
        <f t="shared" si="2"/>
        <v>35</v>
      </c>
    </row>
    <row r="191" spans="1:15" ht="21.75" customHeight="1" x14ac:dyDescent="0.4">
      <c r="A191" s="57">
        <v>190</v>
      </c>
      <c r="B191" s="57" t="s">
        <v>573</v>
      </c>
      <c r="C191" s="57" t="s">
        <v>440</v>
      </c>
      <c r="D191" s="57" t="s">
        <v>632</v>
      </c>
      <c r="E191" s="57" t="s">
        <v>644</v>
      </c>
      <c r="F191" s="57" t="s">
        <v>320</v>
      </c>
      <c r="G191" s="85">
        <v>8480027</v>
      </c>
      <c r="H191" s="59" t="s">
        <v>326</v>
      </c>
      <c r="I191" s="57" t="s">
        <v>1340</v>
      </c>
      <c r="J191" s="60" t="s">
        <v>1341</v>
      </c>
      <c r="K191" s="60"/>
      <c r="L191" s="57" t="s">
        <v>1342</v>
      </c>
      <c r="M191" s="55" t="s">
        <v>1343</v>
      </c>
      <c r="N191" s="52" t="str">
        <f t="shared" si="2"/>
        <v>35</v>
      </c>
    </row>
    <row r="192" spans="1:15" ht="21.75" customHeight="1" x14ac:dyDescent="0.4">
      <c r="A192" s="57">
        <v>191</v>
      </c>
      <c r="B192" s="57" t="s">
        <v>542</v>
      </c>
      <c r="C192" s="57" t="s">
        <v>408</v>
      </c>
      <c r="D192" s="57" t="s">
        <v>632</v>
      </c>
      <c r="E192" s="57" t="s">
        <v>644</v>
      </c>
      <c r="F192" s="57" t="s">
        <v>320</v>
      </c>
      <c r="G192" s="85">
        <v>8528544</v>
      </c>
      <c r="H192" s="59" t="s">
        <v>327</v>
      </c>
      <c r="I192" s="57" t="s">
        <v>1344</v>
      </c>
      <c r="J192" s="60" t="s">
        <v>1345</v>
      </c>
      <c r="K192" s="60"/>
      <c r="L192" s="57" t="s">
        <v>1346</v>
      </c>
      <c r="M192" s="55" t="s">
        <v>1347</v>
      </c>
      <c r="N192" s="52" t="str">
        <f t="shared" si="2"/>
        <v>35</v>
      </c>
    </row>
    <row r="193" spans="1:15" ht="21.75" customHeight="1" x14ac:dyDescent="0.4">
      <c r="A193" s="57">
        <v>192</v>
      </c>
      <c r="B193" s="57" t="s">
        <v>583</v>
      </c>
      <c r="C193" s="57" t="s">
        <v>450</v>
      </c>
      <c r="D193" s="57" t="s">
        <v>632</v>
      </c>
      <c r="E193" s="57" t="s">
        <v>644</v>
      </c>
      <c r="F193" s="57" t="s">
        <v>320</v>
      </c>
      <c r="G193" s="85">
        <v>8500822</v>
      </c>
      <c r="H193" s="59" t="s">
        <v>327</v>
      </c>
      <c r="I193" s="57" t="s">
        <v>1344</v>
      </c>
      <c r="J193" s="60" t="s">
        <v>1348</v>
      </c>
      <c r="K193" s="60"/>
      <c r="L193" s="57" t="s">
        <v>1349</v>
      </c>
      <c r="N193" s="52" t="str">
        <f t="shared" si="2"/>
        <v>35</v>
      </c>
    </row>
    <row r="194" spans="1:15" ht="21.75" customHeight="1" x14ac:dyDescent="0.4">
      <c r="A194" s="57">
        <v>193</v>
      </c>
      <c r="B194" s="57" t="s">
        <v>561</v>
      </c>
      <c r="C194" s="57" t="s">
        <v>428</v>
      </c>
      <c r="D194" s="57" t="s">
        <v>632</v>
      </c>
      <c r="E194" s="57" t="s">
        <v>644</v>
      </c>
      <c r="F194" s="57" t="s">
        <v>320</v>
      </c>
      <c r="G194" s="85">
        <v>8691411</v>
      </c>
      <c r="H194" s="59" t="s">
        <v>328</v>
      </c>
      <c r="I194" s="57" t="s">
        <v>1350</v>
      </c>
      <c r="J194" s="60" t="s">
        <v>1351</v>
      </c>
      <c r="K194" s="60"/>
      <c r="L194" s="57" t="s">
        <v>1352</v>
      </c>
      <c r="M194" s="55" t="s">
        <v>1353</v>
      </c>
      <c r="N194" s="52" t="str">
        <f t="shared" si="2"/>
        <v>35</v>
      </c>
    </row>
    <row r="195" spans="1:15" ht="21.75" customHeight="1" x14ac:dyDescent="0.4">
      <c r="A195" s="57">
        <v>194</v>
      </c>
      <c r="B195" s="57" t="s">
        <v>1570</v>
      </c>
      <c r="C195" s="57" t="s">
        <v>1571</v>
      </c>
      <c r="D195" s="57" t="s">
        <v>632</v>
      </c>
      <c r="E195" s="57" t="s">
        <v>633</v>
      </c>
      <c r="F195" s="57" t="s">
        <v>321</v>
      </c>
      <c r="G195" s="85">
        <v>8613672</v>
      </c>
      <c r="H195" s="59" t="s">
        <v>328</v>
      </c>
      <c r="I195" s="57" t="s">
        <v>1354</v>
      </c>
      <c r="J195" s="60" t="s">
        <v>1355</v>
      </c>
      <c r="K195" s="60"/>
      <c r="L195" s="57" t="s">
        <v>1356</v>
      </c>
      <c r="M195" s="55" t="s">
        <v>1357</v>
      </c>
      <c r="N195" s="52" t="str">
        <f t="shared" si="2"/>
        <v>36</v>
      </c>
    </row>
    <row r="196" spans="1:15" ht="21.75" customHeight="1" x14ac:dyDescent="0.4">
      <c r="A196" s="57">
        <v>195</v>
      </c>
      <c r="B196" s="57" t="s">
        <v>543</v>
      </c>
      <c r="C196" s="57" t="s">
        <v>409</v>
      </c>
      <c r="D196" s="57" t="s">
        <v>632</v>
      </c>
      <c r="E196" s="57" t="s">
        <v>633</v>
      </c>
      <c r="F196" s="57" t="s">
        <v>322</v>
      </c>
      <c r="G196" s="85">
        <v>8600805</v>
      </c>
      <c r="H196" s="59" t="s">
        <v>328</v>
      </c>
      <c r="I196" s="57" t="s">
        <v>1358</v>
      </c>
      <c r="J196" s="60" t="s">
        <v>1359</v>
      </c>
      <c r="K196" s="60" t="s">
        <v>1360</v>
      </c>
      <c r="L196" s="57" t="s">
        <v>1361</v>
      </c>
      <c r="N196" s="52" t="str">
        <f t="shared" si="2"/>
        <v>37</v>
      </c>
    </row>
    <row r="197" spans="1:15" ht="21.75" customHeight="1" x14ac:dyDescent="0.4">
      <c r="A197" s="57">
        <v>196</v>
      </c>
      <c r="B197" s="57" t="s">
        <v>521</v>
      </c>
      <c r="C197" s="57" t="s">
        <v>385</v>
      </c>
      <c r="D197" s="57" t="s">
        <v>632</v>
      </c>
      <c r="E197" s="57" t="s">
        <v>633</v>
      </c>
      <c r="F197" s="57" t="s">
        <v>322</v>
      </c>
      <c r="G197" s="85">
        <v>2700034</v>
      </c>
      <c r="H197" s="59" t="s">
        <v>297</v>
      </c>
      <c r="I197" s="57" t="s">
        <v>1363</v>
      </c>
      <c r="J197" s="60" t="s">
        <v>1364</v>
      </c>
      <c r="K197" s="60" t="s">
        <v>1365</v>
      </c>
      <c r="L197" s="57" t="s">
        <v>1366</v>
      </c>
      <c r="N197" s="52" t="str">
        <f t="shared" si="2"/>
        <v>37</v>
      </c>
    </row>
    <row r="198" spans="1:15" ht="21.75" customHeight="1" x14ac:dyDescent="0.4">
      <c r="A198" s="57">
        <v>197</v>
      </c>
      <c r="B198" s="57" t="s">
        <v>1572</v>
      </c>
      <c r="C198" s="57" t="s">
        <v>1573</v>
      </c>
      <c r="D198" s="57" t="s">
        <v>632</v>
      </c>
      <c r="E198" s="57" t="s">
        <v>644</v>
      </c>
      <c r="F198" s="57" t="s">
        <v>322</v>
      </c>
      <c r="G198" s="85">
        <v>8700839</v>
      </c>
      <c r="H198" s="59" t="s">
        <v>329</v>
      </c>
      <c r="I198" s="57" t="s">
        <v>1367</v>
      </c>
      <c r="J198" s="60" t="s">
        <v>1368</v>
      </c>
      <c r="K198" s="60"/>
      <c r="L198" s="57" t="s">
        <v>1369</v>
      </c>
      <c r="M198" s="55" t="s">
        <v>1370</v>
      </c>
      <c r="N198" s="52" t="str">
        <f t="shared" si="2"/>
        <v>37</v>
      </c>
    </row>
    <row r="199" spans="1:15" ht="21.75" customHeight="1" x14ac:dyDescent="0.4">
      <c r="A199" s="57">
        <v>198</v>
      </c>
      <c r="B199" s="57" t="s">
        <v>1631</v>
      </c>
      <c r="C199" s="57" t="s">
        <v>1618</v>
      </c>
      <c r="D199" s="57" t="s">
        <v>1626</v>
      </c>
      <c r="E199" s="57" t="s">
        <v>1632</v>
      </c>
      <c r="F199" s="57" t="s">
        <v>322</v>
      </c>
      <c r="G199" s="85"/>
      <c r="H199" s="59"/>
      <c r="I199" s="57"/>
      <c r="J199" s="60"/>
      <c r="K199" s="60"/>
      <c r="L199" s="57"/>
      <c r="M199" s="55"/>
    </row>
    <row r="200" spans="1:15" ht="21.75" customHeight="1" x14ac:dyDescent="0.4">
      <c r="A200" s="57">
        <v>199</v>
      </c>
      <c r="B200" s="57" t="s">
        <v>1293</v>
      </c>
      <c r="C200" s="57" t="s">
        <v>357</v>
      </c>
      <c r="D200" s="57" t="s">
        <v>632</v>
      </c>
      <c r="E200" s="57" t="s">
        <v>644</v>
      </c>
      <c r="F200" s="57" t="s">
        <v>322</v>
      </c>
      <c r="G200" s="85">
        <v>8770026</v>
      </c>
      <c r="H200" s="59" t="s">
        <v>329</v>
      </c>
      <c r="I200" s="57" t="s">
        <v>1371</v>
      </c>
      <c r="J200" s="60" t="s">
        <v>1372</v>
      </c>
      <c r="K200" s="60"/>
      <c r="L200" s="57" t="s">
        <v>1373</v>
      </c>
      <c r="M200" s="55" t="s">
        <v>1374</v>
      </c>
      <c r="N200" s="52" t="str">
        <f t="shared" si="2"/>
        <v>37</v>
      </c>
      <c r="O200" s="52" t="s">
        <v>1703</v>
      </c>
    </row>
    <row r="201" spans="1:15" ht="21.75" customHeight="1" x14ac:dyDescent="0.4">
      <c r="A201" s="57">
        <v>200</v>
      </c>
      <c r="B201" s="57" t="s">
        <v>522</v>
      </c>
      <c r="C201" s="57" t="s">
        <v>386</v>
      </c>
      <c r="D201" s="57" t="s">
        <v>632</v>
      </c>
      <c r="E201" s="57" t="s">
        <v>633</v>
      </c>
      <c r="F201" s="57" t="s">
        <v>323</v>
      </c>
      <c r="G201" s="85">
        <v>8740903</v>
      </c>
      <c r="H201" s="59" t="s">
        <v>329</v>
      </c>
      <c r="I201" s="57" t="s">
        <v>1375</v>
      </c>
      <c r="J201" s="60" t="s">
        <v>1376</v>
      </c>
      <c r="K201" s="60"/>
      <c r="L201" s="57" t="s">
        <v>1377</v>
      </c>
      <c r="M201" s="55" t="s">
        <v>1378</v>
      </c>
      <c r="N201" s="52" t="str">
        <f t="shared" si="2"/>
        <v>38</v>
      </c>
    </row>
    <row r="202" spans="1:15" ht="21.75" customHeight="1" x14ac:dyDescent="0.4">
      <c r="A202" s="57">
        <v>201</v>
      </c>
      <c r="B202" s="57" t="s">
        <v>496</v>
      </c>
      <c r="C202" s="57" t="s">
        <v>358</v>
      </c>
      <c r="D202" s="57" t="s">
        <v>632</v>
      </c>
      <c r="E202" s="57" t="s">
        <v>633</v>
      </c>
      <c r="F202" s="57" t="s">
        <v>323</v>
      </c>
      <c r="G202" s="85" t="s">
        <v>1379</v>
      </c>
      <c r="H202" s="59" t="s">
        <v>329</v>
      </c>
      <c r="I202" s="57" t="s">
        <v>1380</v>
      </c>
      <c r="J202" s="60" t="s">
        <v>1381</v>
      </c>
      <c r="K202" s="60"/>
      <c r="L202" s="57" t="s">
        <v>1382</v>
      </c>
      <c r="M202" s="55" t="s">
        <v>1383</v>
      </c>
      <c r="N202" s="52" t="str">
        <f t="shared" si="2"/>
        <v>38</v>
      </c>
    </row>
    <row r="203" spans="1:15" ht="21.75" customHeight="1" x14ac:dyDescent="0.4">
      <c r="A203" s="57">
        <v>202</v>
      </c>
      <c r="B203" s="57" t="s">
        <v>544</v>
      </c>
      <c r="C203" s="57" t="s">
        <v>410</v>
      </c>
      <c r="D203" s="57" t="s">
        <v>632</v>
      </c>
      <c r="E203" s="57" t="s">
        <v>633</v>
      </c>
      <c r="F203" s="57" t="s">
        <v>323</v>
      </c>
      <c r="G203" s="85">
        <v>8914406</v>
      </c>
      <c r="H203" s="59" t="s">
        <v>331</v>
      </c>
      <c r="I203" s="57" t="s">
        <v>1384</v>
      </c>
      <c r="J203" s="60" t="s">
        <v>1385</v>
      </c>
      <c r="K203" s="60"/>
      <c r="L203" s="57" t="s">
        <v>1386</v>
      </c>
      <c r="M203" s="55" t="s">
        <v>1387</v>
      </c>
      <c r="N203" s="52" t="str">
        <f t="shared" ref="N203:N210" si="3">_xlfn.WEBSERVICE("https://api.excelapi.org/post/prefcode?address="&amp;_xlfn.ENCODEURL(F203))</f>
        <v>38</v>
      </c>
    </row>
    <row r="204" spans="1:15" ht="21.75" customHeight="1" x14ac:dyDescent="0.4">
      <c r="A204" s="57">
        <v>203</v>
      </c>
      <c r="B204" s="57" t="s">
        <v>1574</v>
      </c>
      <c r="C204" s="57" t="s">
        <v>1575</v>
      </c>
      <c r="D204" s="57" t="s">
        <v>632</v>
      </c>
      <c r="E204" s="57" t="s">
        <v>644</v>
      </c>
      <c r="F204" s="57" t="s">
        <v>323</v>
      </c>
      <c r="G204" s="85">
        <v>5180204</v>
      </c>
      <c r="H204" s="59" t="s">
        <v>309</v>
      </c>
      <c r="I204" s="57" t="s">
        <v>1388</v>
      </c>
      <c r="J204" s="60" t="s">
        <v>1389</v>
      </c>
      <c r="K204" s="60" t="s">
        <v>1390</v>
      </c>
      <c r="L204" s="57" t="s">
        <v>1391</v>
      </c>
      <c r="N204" s="52" t="str">
        <f t="shared" si="3"/>
        <v>38</v>
      </c>
    </row>
    <row r="205" spans="1:15" ht="21.75" customHeight="1" x14ac:dyDescent="0.4">
      <c r="A205" s="57">
        <v>204</v>
      </c>
      <c r="B205" s="57" t="s">
        <v>497</v>
      </c>
      <c r="C205" s="57" t="s">
        <v>359</v>
      </c>
      <c r="D205" s="57" t="s">
        <v>632</v>
      </c>
      <c r="E205" s="57" t="s">
        <v>644</v>
      </c>
      <c r="F205" s="57" t="s">
        <v>324</v>
      </c>
      <c r="G205" s="85">
        <v>1010054</v>
      </c>
      <c r="H205" s="59" t="s">
        <v>298</v>
      </c>
      <c r="I205" s="57" t="s">
        <v>878</v>
      </c>
      <c r="J205" s="60" t="s">
        <v>1392</v>
      </c>
      <c r="K205" s="60" t="s">
        <v>1393</v>
      </c>
      <c r="L205" s="57" t="s">
        <v>1394</v>
      </c>
      <c r="M205" s="55" t="s">
        <v>1395</v>
      </c>
      <c r="N205" s="52" t="str">
        <f t="shared" si="3"/>
        <v>39</v>
      </c>
    </row>
    <row r="206" spans="1:15" ht="21.75" customHeight="1" x14ac:dyDescent="0.4">
      <c r="A206" s="57">
        <v>205</v>
      </c>
      <c r="B206" s="57" t="s">
        <v>1576</v>
      </c>
      <c r="C206" s="57" t="s">
        <v>1577</v>
      </c>
      <c r="D206" s="57" t="s">
        <v>632</v>
      </c>
      <c r="E206" s="57" t="s">
        <v>633</v>
      </c>
      <c r="F206" s="57" t="s">
        <v>325</v>
      </c>
      <c r="G206" s="85" t="s">
        <v>1396</v>
      </c>
      <c r="H206" s="59" t="s">
        <v>332</v>
      </c>
      <c r="I206" s="57" t="s">
        <v>1397</v>
      </c>
      <c r="J206" s="60" t="s">
        <v>1398</v>
      </c>
      <c r="K206" s="60"/>
      <c r="L206" s="57" t="s">
        <v>753</v>
      </c>
      <c r="M206" s="55" t="s">
        <v>754</v>
      </c>
      <c r="N206" s="52" t="str">
        <f t="shared" si="3"/>
        <v>40</v>
      </c>
      <c r="O206" s="52" t="s">
        <v>1703</v>
      </c>
    </row>
    <row r="207" spans="1:15" ht="21.75" customHeight="1" x14ac:dyDescent="0.4">
      <c r="A207" s="57">
        <v>206</v>
      </c>
      <c r="B207" s="57" t="s">
        <v>1335</v>
      </c>
      <c r="C207" s="57" t="s">
        <v>387</v>
      </c>
      <c r="D207" s="57" t="s">
        <v>632</v>
      </c>
      <c r="E207" s="57" t="s">
        <v>633</v>
      </c>
      <c r="F207" s="57" t="s">
        <v>325</v>
      </c>
      <c r="G207" s="85">
        <v>9050207</v>
      </c>
      <c r="H207" s="59" t="s">
        <v>332</v>
      </c>
      <c r="I207" s="57" t="s">
        <v>1399</v>
      </c>
      <c r="J207" s="60" t="s">
        <v>1400</v>
      </c>
      <c r="K207" s="60"/>
      <c r="L207" s="57" t="s">
        <v>1401</v>
      </c>
      <c r="M207" s="55" t="s">
        <v>1402</v>
      </c>
      <c r="N207" s="52" t="str">
        <f t="shared" si="3"/>
        <v>40</v>
      </c>
      <c r="O207" s="52" t="s">
        <v>1703</v>
      </c>
    </row>
    <row r="208" spans="1:15" ht="21.75" customHeight="1" x14ac:dyDescent="0.4">
      <c r="A208" s="57">
        <v>207</v>
      </c>
      <c r="B208" s="57" t="s">
        <v>562</v>
      </c>
      <c r="C208" s="57" t="s">
        <v>429</v>
      </c>
      <c r="D208" s="57" t="s">
        <v>632</v>
      </c>
      <c r="E208" s="57" t="s">
        <v>644</v>
      </c>
      <c r="F208" s="57" t="s">
        <v>325</v>
      </c>
      <c r="G208" s="85" t="s">
        <v>1403</v>
      </c>
      <c r="H208" s="59" t="s">
        <v>332</v>
      </c>
      <c r="I208" s="57" t="s">
        <v>1404</v>
      </c>
      <c r="J208" s="60" t="s">
        <v>1405</v>
      </c>
      <c r="K208" s="60"/>
      <c r="L208" s="57" t="s">
        <v>1406</v>
      </c>
      <c r="M208" s="55" t="s">
        <v>1127</v>
      </c>
      <c r="N208" s="52" t="str">
        <f t="shared" si="3"/>
        <v>40</v>
      </c>
    </row>
    <row r="209" spans="1:15" ht="21.75" customHeight="1" x14ac:dyDescent="0.4">
      <c r="A209" s="57">
        <v>208</v>
      </c>
      <c r="B209" s="57" t="s">
        <v>1578</v>
      </c>
      <c r="C209" s="57" t="s">
        <v>1579</v>
      </c>
      <c r="D209" s="57" t="s">
        <v>632</v>
      </c>
      <c r="E209" s="57" t="s">
        <v>644</v>
      </c>
      <c r="F209" s="57" t="s">
        <v>325</v>
      </c>
      <c r="G209" s="85">
        <v>9000022</v>
      </c>
      <c r="H209" s="59" t="s">
        <v>332</v>
      </c>
      <c r="I209" s="57" t="s">
        <v>1407</v>
      </c>
      <c r="J209" s="60" t="s">
        <v>1408</v>
      </c>
      <c r="K209" s="60"/>
      <c r="L209" s="57" t="s">
        <v>1409</v>
      </c>
      <c r="N209" s="52" t="str">
        <f t="shared" si="3"/>
        <v>40</v>
      </c>
    </row>
    <row r="210" spans="1:15" ht="21.75" customHeight="1" x14ac:dyDescent="0.4">
      <c r="A210" s="57">
        <v>209</v>
      </c>
      <c r="B210" s="57" t="s">
        <v>1580</v>
      </c>
      <c r="C210" s="57" t="s">
        <v>1581</v>
      </c>
      <c r="D210" s="57" t="s">
        <v>632</v>
      </c>
      <c r="E210" s="57" t="s">
        <v>644</v>
      </c>
      <c r="F210" s="57" t="s">
        <v>325</v>
      </c>
      <c r="G210" s="85">
        <v>9052264</v>
      </c>
      <c r="H210" s="59" t="s">
        <v>332</v>
      </c>
      <c r="I210" s="57" t="s">
        <v>1404</v>
      </c>
      <c r="J210" s="60" t="s">
        <v>1410</v>
      </c>
      <c r="K210" s="60"/>
      <c r="L210" s="57" t="s">
        <v>1411</v>
      </c>
      <c r="N210" s="52" t="str">
        <f t="shared" si="3"/>
        <v>40</v>
      </c>
    </row>
    <row r="211" spans="1:15" ht="21.75" customHeight="1" x14ac:dyDescent="0.4">
      <c r="A211" s="57">
        <v>210</v>
      </c>
      <c r="B211" s="57" t="s">
        <v>1582</v>
      </c>
      <c r="C211" s="57" t="s">
        <v>1583</v>
      </c>
      <c r="D211" s="57" t="s">
        <v>632</v>
      </c>
      <c r="E211" s="57" t="s">
        <v>644</v>
      </c>
      <c r="F211" s="57" t="s">
        <v>325</v>
      </c>
    </row>
    <row r="212" spans="1:15" ht="21.75" customHeight="1" x14ac:dyDescent="0.4">
      <c r="A212" s="57">
        <v>211</v>
      </c>
      <c r="B212" s="57" t="s">
        <v>574</v>
      </c>
      <c r="C212" s="57" t="s">
        <v>1584</v>
      </c>
      <c r="D212" s="57" t="s">
        <v>632</v>
      </c>
      <c r="E212" s="57" t="s">
        <v>644</v>
      </c>
      <c r="F212" s="57" t="s">
        <v>325</v>
      </c>
    </row>
    <row r="213" spans="1:15" ht="21.75" customHeight="1" x14ac:dyDescent="0.4">
      <c r="A213" s="57">
        <v>212</v>
      </c>
      <c r="B213" s="57" t="s">
        <v>584</v>
      </c>
      <c r="C213" s="57" t="s">
        <v>1585</v>
      </c>
      <c r="D213" s="57" t="s">
        <v>632</v>
      </c>
      <c r="E213" s="57" t="s">
        <v>644</v>
      </c>
      <c r="F213" s="57" t="s">
        <v>325</v>
      </c>
    </row>
    <row r="214" spans="1:15" ht="21.75" customHeight="1" x14ac:dyDescent="0.4">
      <c r="A214" s="57">
        <v>213</v>
      </c>
      <c r="B214" s="57" t="s">
        <v>1586</v>
      </c>
      <c r="C214" s="57" t="s">
        <v>1619</v>
      </c>
      <c r="D214" s="57" t="s">
        <v>632</v>
      </c>
      <c r="E214" s="57" t="s">
        <v>644</v>
      </c>
      <c r="F214" s="57" t="s">
        <v>325</v>
      </c>
      <c r="O214" s="52" t="s">
        <v>1703</v>
      </c>
    </row>
    <row r="215" spans="1:15" ht="21.75" customHeight="1" x14ac:dyDescent="0.4">
      <c r="A215" s="57">
        <v>214</v>
      </c>
      <c r="B215" s="57" t="s">
        <v>486</v>
      </c>
      <c r="C215" s="57" t="s">
        <v>1587</v>
      </c>
      <c r="D215" s="57" t="s">
        <v>755</v>
      </c>
      <c r="E215" s="57" t="s">
        <v>633</v>
      </c>
      <c r="F215" s="57" t="s">
        <v>325</v>
      </c>
      <c r="O215" s="52" t="s">
        <v>1703</v>
      </c>
    </row>
    <row r="216" spans="1:15" ht="21.75" customHeight="1" x14ac:dyDescent="0.4">
      <c r="A216" s="57">
        <v>215</v>
      </c>
      <c r="B216" s="57" t="s">
        <v>1413</v>
      </c>
      <c r="C216" s="57" t="s">
        <v>360</v>
      </c>
      <c r="D216" s="57" t="s">
        <v>632</v>
      </c>
      <c r="E216" s="57" t="s">
        <v>644</v>
      </c>
      <c r="F216" s="57" t="s">
        <v>326</v>
      </c>
    </row>
    <row r="217" spans="1:15" ht="21.75" customHeight="1" x14ac:dyDescent="0.4">
      <c r="A217" s="57">
        <v>216</v>
      </c>
      <c r="B217" s="57" t="s">
        <v>1588</v>
      </c>
      <c r="C217" s="57" t="s">
        <v>1589</v>
      </c>
      <c r="D217" s="57" t="s">
        <v>632</v>
      </c>
      <c r="E217" s="57" t="s">
        <v>633</v>
      </c>
      <c r="F217" s="57" t="s">
        <v>327</v>
      </c>
      <c r="O217" s="52" t="s">
        <v>1703</v>
      </c>
    </row>
    <row r="218" spans="1:15" ht="21.75" customHeight="1" x14ac:dyDescent="0.4">
      <c r="A218" s="57">
        <v>217</v>
      </c>
      <c r="B218" s="57" t="s">
        <v>1588</v>
      </c>
      <c r="C218" s="57" t="s">
        <v>1590</v>
      </c>
      <c r="D218" s="57" t="s">
        <v>632</v>
      </c>
      <c r="E218" s="57" t="s">
        <v>644</v>
      </c>
      <c r="F218" s="57" t="s">
        <v>327</v>
      </c>
      <c r="O218" s="52" t="s">
        <v>1703</v>
      </c>
    </row>
    <row r="219" spans="1:15" ht="21.75" customHeight="1" x14ac:dyDescent="0.4">
      <c r="A219" s="57">
        <v>218</v>
      </c>
      <c r="B219" s="57" t="s">
        <v>1591</v>
      </c>
      <c r="C219" s="57" t="s">
        <v>1592</v>
      </c>
      <c r="D219" s="57" t="s">
        <v>632</v>
      </c>
      <c r="E219" s="57" t="s">
        <v>644</v>
      </c>
      <c r="F219" s="57" t="s">
        <v>327</v>
      </c>
    </row>
    <row r="220" spans="1:15" ht="21.75" customHeight="1" x14ac:dyDescent="0.4">
      <c r="A220" s="57">
        <v>219</v>
      </c>
      <c r="B220" s="57" t="s">
        <v>1414</v>
      </c>
      <c r="C220" s="57" t="s">
        <v>1593</v>
      </c>
      <c r="D220" s="57" t="s">
        <v>632</v>
      </c>
      <c r="E220" s="57" t="s">
        <v>644</v>
      </c>
      <c r="F220" s="57" t="s">
        <v>327</v>
      </c>
    </row>
    <row r="221" spans="1:15" ht="21.75" customHeight="1" x14ac:dyDescent="0.4">
      <c r="A221" s="57">
        <v>220</v>
      </c>
      <c r="B221" s="57" t="s">
        <v>523</v>
      </c>
      <c r="C221" s="57" t="s">
        <v>388</v>
      </c>
      <c r="D221" s="57" t="s">
        <v>632</v>
      </c>
      <c r="E221" s="57" t="s">
        <v>633</v>
      </c>
      <c r="F221" s="57" t="s">
        <v>328</v>
      </c>
    </row>
    <row r="222" spans="1:15" ht="21.75" customHeight="1" x14ac:dyDescent="0.4">
      <c r="A222" s="57">
        <v>221</v>
      </c>
      <c r="B222" s="57" t="s">
        <v>1362</v>
      </c>
      <c r="C222" s="57" t="s">
        <v>416</v>
      </c>
      <c r="D222" s="57" t="s">
        <v>632</v>
      </c>
      <c r="E222" s="57" t="s">
        <v>633</v>
      </c>
      <c r="F222" s="57" t="s">
        <v>328</v>
      </c>
      <c r="O222" s="52" t="s">
        <v>1703</v>
      </c>
    </row>
    <row r="223" spans="1:15" ht="21.75" customHeight="1" x14ac:dyDescent="0.4">
      <c r="A223" s="57">
        <v>222</v>
      </c>
      <c r="B223" s="57" t="s">
        <v>1415</v>
      </c>
      <c r="C223" s="57" t="s">
        <v>361</v>
      </c>
      <c r="D223" s="57" t="s">
        <v>755</v>
      </c>
      <c r="E223" s="57" t="s">
        <v>633</v>
      </c>
      <c r="F223" s="57" t="s">
        <v>328</v>
      </c>
      <c r="O223" s="52" t="s">
        <v>1703</v>
      </c>
    </row>
    <row r="224" spans="1:15" ht="21.75" customHeight="1" x14ac:dyDescent="0.4">
      <c r="A224" s="57">
        <v>223</v>
      </c>
      <c r="B224" s="57" t="s">
        <v>545</v>
      </c>
      <c r="C224" s="57" t="s">
        <v>411</v>
      </c>
      <c r="D224" s="57" t="s">
        <v>755</v>
      </c>
      <c r="E224" s="57" t="s">
        <v>633</v>
      </c>
      <c r="F224" s="57" t="s">
        <v>328</v>
      </c>
    </row>
    <row r="225" spans="1:15" ht="21.75" customHeight="1" x14ac:dyDescent="0.4">
      <c r="A225" s="57">
        <v>224</v>
      </c>
      <c r="B225" s="57" t="s">
        <v>1594</v>
      </c>
      <c r="C225" s="57" t="s">
        <v>1595</v>
      </c>
      <c r="D225" s="57" t="s">
        <v>632</v>
      </c>
      <c r="E225" s="57" t="s">
        <v>644</v>
      </c>
      <c r="F225" s="57" t="s">
        <v>329</v>
      </c>
    </row>
    <row r="226" spans="1:15" ht="21.75" customHeight="1" x14ac:dyDescent="0.4">
      <c r="A226" s="57">
        <v>225</v>
      </c>
      <c r="B226" s="57" t="s">
        <v>524</v>
      </c>
      <c r="C226" s="57" t="s">
        <v>389</v>
      </c>
      <c r="D226" s="57" t="s">
        <v>632</v>
      </c>
      <c r="E226" s="57" t="s">
        <v>644</v>
      </c>
      <c r="F226" s="57" t="s">
        <v>329</v>
      </c>
    </row>
    <row r="227" spans="1:15" ht="21.75" customHeight="1" x14ac:dyDescent="0.4">
      <c r="A227" s="57">
        <v>226</v>
      </c>
      <c r="B227" s="57" t="s">
        <v>498</v>
      </c>
      <c r="C227" s="57" t="s">
        <v>362</v>
      </c>
      <c r="D227" s="57" t="s">
        <v>632</v>
      </c>
      <c r="E227" s="57" t="s">
        <v>644</v>
      </c>
      <c r="F227" s="57" t="s">
        <v>329</v>
      </c>
    </row>
    <row r="228" spans="1:15" ht="21.75" customHeight="1" x14ac:dyDescent="0.4">
      <c r="A228" s="57">
        <v>227</v>
      </c>
      <c r="B228" s="57" t="s">
        <v>546</v>
      </c>
      <c r="C228" s="57" t="s">
        <v>412</v>
      </c>
      <c r="D228" s="57" t="s">
        <v>632</v>
      </c>
      <c r="E228" s="57" t="s">
        <v>644</v>
      </c>
      <c r="F228" s="57" t="s">
        <v>329</v>
      </c>
    </row>
    <row r="229" spans="1:15" ht="21.75" customHeight="1" x14ac:dyDescent="0.4">
      <c r="A229" s="57">
        <v>228</v>
      </c>
      <c r="B229" s="57" t="s">
        <v>1627</v>
      </c>
      <c r="C229" s="57" t="s">
        <v>1620</v>
      </c>
      <c r="D229" s="57" t="s">
        <v>1626</v>
      </c>
      <c r="E229" s="57" t="s">
        <v>644</v>
      </c>
      <c r="F229" s="57" t="s">
        <v>330</v>
      </c>
    </row>
    <row r="230" spans="1:15" ht="21.75" customHeight="1" x14ac:dyDescent="0.4">
      <c r="A230" s="57">
        <v>229</v>
      </c>
      <c r="B230" s="57" t="s">
        <v>1596</v>
      </c>
      <c r="C230" s="57" t="s">
        <v>1597</v>
      </c>
      <c r="D230" s="57" t="s">
        <v>632</v>
      </c>
      <c r="E230" s="57" t="s">
        <v>644</v>
      </c>
      <c r="F230" s="57" t="s">
        <v>330</v>
      </c>
    </row>
    <row r="231" spans="1:15" ht="21.75" customHeight="1" x14ac:dyDescent="0.4">
      <c r="A231" s="57">
        <v>230</v>
      </c>
      <c r="B231" s="57" t="s">
        <v>499</v>
      </c>
      <c r="C231" s="57" t="s">
        <v>363</v>
      </c>
      <c r="D231" s="57" t="s">
        <v>632</v>
      </c>
      <c r="E231" s="57" t="s">
        <v>633</v>
      </c>
      <c r="F231" s="57" t="s">
        <v>331</v>
      </c>
    </row>
    <row r="232" spans="1:15" ht="21.75" customHeight="1" x14ac:dyDescent="0.4">
      <c r="A232" s="57">
        <v>231</v>
      </c>
      <c r="B232" s="57" t="s">
        <v>1598</v>
      </c>
      <c r="C232" s="57" t="s">
        <v>1599</v>
      </c>
      <c r="D232" s="57" t="s">
        <v>632</v>
      </c>
      <c r="E232" s="57" t="s">
        <v>633</v>
      </c>
      <c r="F232" s="57" t="s">
        <v>331</v>
      </c>
      <c r="O232" s="52" t="s">
        <v>1703</v>
      </c>
    </row>
    <row r="233" spans="1:15" ht="21.75" customHeight="1" x14ac:dyDescent="0.4">
      <c r="A233" s="57">
        <v>232</v>
      </c>
      <c r="B233" s="57" t="s">
        <v>528</v>
      </c>
      <c r="C233" s="57" t="s">
        <v>413</v>
      </c>
      <c r="D233" s="57" t="s">
        <v>632</v>
      </c>
      <c r="E233" s="57" t="s">
        <v>633</v>
      </c>
      <c r="F233" s="57" t="s">
        <v>332</v>
      </c>
    </row>
    <row r="234" spans="1:15" ht="21.75" customHeight="1" x14ac:dyDescent="0.4">
      <c r="A234" s="57">
        <v>233</v>
      </c>
      <c r="B234" s="57" t="s">
        <v>562</v>
      </c>
      <c r="C234" s="57" t="s">
        <v>1600</v>
      </c>
      <c r="D234" s="57" t="s">
        <v>632</v>
      </c>
      <c r="E234" s="57" t="s">
        <v>633</v>
      </c>
      <c r="F234" s="57" t="s">
        <v>332</v>
      </c>
      <c r="O234" s="52" t="s">
        <v>1703</v>
      </c>
    </row>
    <row r="235" spans="1:15" ht="21.75" customHeight="1" x14ac:dyDescent="0.4">
      <c r="A235" s="57">
        <v>234</v>
      </c>
      <c r="B235" s="57" t="s">
        <v>867</v>
      </c>
      <c r="C235" s="57" t="s">
        <v>1601</v>
      </c>
      <c r="D235" s="57" t="s">
        <v>632</v>
      </c>
      <c r="E235" s="57" t="s">
        <v>633</v>
      </c>
      <c r="F235" s="57" t="s">
        <v>332</v>
      </c>
      <c r="O235" s="52" t="s">
        <v>1703</v>
      </c>
    </row>
    <row r="236" spans="1:15" ht="21.75" customHeight="1" x14ac:dyDescent="0.4">
      <c r="A236" s="57">
        <v>235</v>
      </c>
      <c r="B236" s="57" t="s">
        <v>1602</v>
      </c>
      <c r="C236" s="57" t="s">
        <v>1603</v>
      </c>
      <c r="D236" s="57" t="s">
        <v>632</v>
      </c>
      <c r="E236" s="57" t="s">
        <v>633</v>
      </c>
      <c r="F236" s="57" t="s">
        <v>332</v>
      </c>
    </row>
    <row r="237" spans="1:15" ht="21.75" customHeight="1" x14ac:dyDescent="0.4">
      <c r="A237" s="57">
        <v>236</v>
      </c>
      <c r="B237" s="57" t="s">
        <v>563</v>
      </c>
      <c r="C237" s="57" t="s">
        <v>430</v>
      </c>
      <c r="D237" s="57" t="s">
        <v>632</v>
      </c>
      <c r="E237" s="57" t="s">
        <v>633</v>
      </c>
      <c r="F237" s="57" t="s">
        <v>332</v>
      </c>
    </row>
    <row r="238" spans="1:15" ht="21.75" customHeight="1" x14ac:dyDescent="0.4">
      <c r="A238" s="57">
        <v>237</v>
      </c>
      <c r="B238" s="57" t="s">
        <v>1604</v>
      </c>
      <c r="C238" s="57" t="s">
        <v>1605</v>
      </c>
      <c r="D238" s="57" t="s">
        <v>632</v>
      </c>
      <c r="E238" s="57" t="s">
        <v>644</v>
      </c>
      <c r="F238" s="57" t="s">
        <v>332</v>
      </c>
    </row>
  </sheetData>
  <autoFilter ref="A1:O299" xr:uid="{00000000-0001-0000-0A00-000000000000}"/>
  <phoneticPr fontId="1"/>
  <conditionalFormatting sqref="B1:B1048576">
    <cfRule type="duplicateValues" dxfId="4" priority="1"/>
  </conditionalFormatting>
  <conditionalFormatting sqref="C1:C1048576">
    <cfRule type="duplicateValues" dxfId="3" priority="2"/>
    <cfRule type="duplicateValues" dxfId="2" priority="3"/>
  </conditionalFormatting>
  <conditionalFormatting sqref="C165:C210">
    <cfRule type="duplicateValues" dxfId="1" priority="6"/>
  </conditionalFormatting>
  <conditionalFormatting sqref="C211:C1048576 C1:C164">
    <cfRule type="duplicateValues" dxfId="0" priority="5"/>
  </conditionalFormatting>
  <hyperlinks>
    <hyperlink ref="M159" r:id="rId1" xr:uid="{00000000-0004-0000-0A00-000000000000}"/>
    <hyperlink ref="M206" r:id="rId2" xr:uid="{00000000-0004-0000-0A00-000001000000}"/>
    <hyperlink ref="M165" r:id="rId3" xr:uid="{00000000-0004-0000-0A00-000002000000}"/>
    <hyperlink ref="M182" r:id="rId4" xr:uid="{00000000-0004-0000-0A00-000003000000}"/>
    <hyperlink ref="M134" r:id="rId5" xr:uid="{00000000-0004-0000-0A00-000004000000}"/>
    <hyperlink ref="M135" r:id="rId6" xr:uid="{00000000-0004-0000-0A00-000005000000}"/>
    <hyperlink ref="M136" r:id="rId7" xr:uid="{00000000-0004-0000-0A00-000006000000}"/>
    <hyperlink ref="M137" r:id="rId8" xr:uid="{00000000-0004-0000-0A00-000007000000}"/>
    <hyperlink ref="M138" r:id="rId9" xr:uid="{00000000-0004-0000-0A00-000008000000}"/>
    <hyperlink ref="M139" r:id="rId10" xr:uid="{00000000-0004-0000-0A00-000009000000}"/>
    <hyperlink ref="M156" r:id="rId11" xr:uid="{00000000-0004-0000-0A00-00000A000000}"/>
    <hyperlink ref="M164" r:id="rId12" xr:uid="{00000000-0004-0000-0A00-00000B000000}"/>
    <hyperlink ref="M170" r:id="rId13" xr:uid="{00000000-0004-0000-0A00-00000C000000}"/>
    <hyperlink ref="M171" r:id="rId14" xr:uid="{00000000-0004-0000-0A00-00000D000000}"/>
    <hyperlink ref="M172" r:id="rId15" xr:uid="{00000000-0004-0000-0A00-00000E000000}"/>
    <hyperlink ref="M173" r:id="rId16" xr:uid="{00000000-0004-0000-0A00-00000F000000}"/>
    <hyperlink ref="M181" r:id="rId17" xr:uid="{00000000-0004-0000-0A00-000010000000}"/>
    <hyperlink ref="M191" r:id="rId18" xr:uid="{00000000-0004-0000-0A00-000011000000}"/>
    <hyperlink ref="M198" r:id="rId19" xr:uid="{00000000-0004-0000-0A00-000012000000}"/>
    <hyperlink ref="M200" r:id="rId20" xr:uid="{00000000-0004-0000-0A00-000013000000}"/>
    <hyperlink ref="M201" r:id="rId21" xr:uid="{00000000-0004-0000-0A00-000014000000}"/>
    <hyperlink ref="M140" r:id="rId22" xr:uid="{00000000-0004-0000-0A00-000015000000}"/>
    <hyperlink ref="M148" r:id="rId23" xr:uid="{00000000-0004-0000-0A00-000016000000}"/>
    <hyperlink ref="M147" r:id="rId24" xr:uid="{00000000-0004-0000-0A00-000017000000}"/>
    <hyperlink ref="M150" r:id="rId25" xr:uid="{00000000-0004-0000-0A00-000018000000}"/>
    <hyperlink ref="M151" r:id="rId26" xr:uid="{00000000-0004-0000-0A00-000019000000}"/>
    <hyperlink ref="M152" r:id="rId27" xr:uid="{00000000-0004-0000-0A00-00001A000000}"/>
    <hyperlink ref="M153" r:id="rId28" xr:uid="{00000000-0004-0000-0A00-00001B000000}"/>
    <hyperlink ref="M154" r:id="rId29" xr:uid="{00000000-0004-0000-0A00-00001C000000}"/>
    <hyperlink ref="M155" r:id="rId30" xr:uid="{00000000-0004-0000-0A00-00001D000000}"/>
    <hyperlink ref="M157" r:id="rId31" xr:uid="{00000000-0004-0000-0A00-00001E000000}"/>
    <hyperlink ref="M158" r:id="rId32" xr:uid="{00000000-0004-0000-0A00-00001F000000}"/>
    <hyperlink ref="M160" r:id="rId33" xr:uid="{00000000-0004-0000-0A00-000020000000}"/>
    <hyperlink ref="M162" r:id="rId34" xr:uid="{00000000-0004-0000-0A00-000021000000}"/>
    <hyperlink ref="M168" r:id="rId35" xr:uid="{00000000-0004-0000-0A00-000022000000}"/>
    <hyperlink ref="M175" r:id="rId36" xr:uid="{00000000-0004-0000-0A00-000023000000}"/>
    <hyperlink ref="M176" r:id="rId37" xr:uid="{00000000-0004-0000-0A00-000024000000}"/>
    <hyperlink ref="M178" r:id="rId38" xr:uid="{00000000-0004-0000-0A00-000025000000}"/>
    <hyperlink ref="M179" r:id="rId39" xr:uid="{00000000-0004-0000-0A00-000026000000}"/>
    <hyperlink ref="M180" r:id="rId40" xr:uid="{00000000-0004-0000-0A00-000027000000}"/>
    <hyperlink ref="M194" r:id="rId41" xr:uid="{00000000-0004-0000-0A00-000028000000}"/>
    <hyperlink ref="M195" r:id="rId42" xr:uid="{00000000-0004-0000-0A00-000029000000}"/>
    <hyperlink ref="M203" r:id="rId43" xr:uid="{00000000-0004-0000-0A00-00002A000000}"/>
    <hyperlink ref="M207" r:id="rId44" xr:uid="{00000000-0004-0000-0A00-00002B000000}"/>
    <hyperlink ref="M32" r:id="rId45" xr:uid="{00000000-0004-0000-0A00-00002C000000}"/>
    <hyperlink ref="M141" r:id="rId46" xr:uid="{00000000-0004-0000-0A00-00002D000000}"/>
    <hyperlink ref="M183" r:id="rId47" xr:uid="{00000000-0004-0000-0A00-00002E000000}"/>
    <hyperlink ref="M8" r:id="rId48" location="course" xr:uid="{00000000-0004-0000-0A00-00002F000000}"/>
    <hyperlink ref="M22" r:id="rId49" xr:uid="{00000000-0004-0000-0A00-000030000000}"/>
    <hyperlink ref="M78" r:id="rId50" xr:uid="{00000000-0004-0000-0A00-000031000000}"/>
    <hyperlink ref="M50" r:id="rId51" xr:uid="{00000000-0004-0000-0A00-000032000000}"/>
    <hyperlink ref="M86" r:id="rId52" xr:uid="{00000000-0004-0000-0A00-000033000000}"/>
    <hyperlink ref="M87" r:id="rId53" xr:uid="{00000000-0004-0000-0A00-000034000000}"/>
    <hyperlink ref="M98" r:id="rId54" xr:uid="{00000000-0004-0000-0A00-000035000000}"/>
    <hyperlink ref="M115" r:id="rId55" xr:uid="{00000000-0004-0000-0A00-000036000000}"/>
    <hyperlink ref="M121" r:id="rId56" xr:uid="{00000000-0004-0000-0A00-000037000000}"/>
    <hyperlink ref="M192" r:id="rId57" xr:uid="{00000000-0004-0000-0A00-000038000000}"/>
    <hyperlink ref="M161" r:id="rId58" xr:uid="{00000000-0004-0000-0A00-000039000000}"/>
    <hyperlink ref="M40" r:id="rId59" xr:uid="{00000000-0004-0000-0A00-00003A000000}"/>
    <hyperlink ref="M27" r:id="rId60" xr:uid="{00000000-0004-0000-0A00-00003B000000}"/>
    <hyperlink ref="M46" r:id="rId61" xr:uid="{00000000-0004-0000-0A00-00003C000000}"/>
    <hyperlink ref="M94" r:id="rId62" xr:uid="{00000000-0004-0000-0A00-00003D000000}"/>
    <hyperlink ref="M117" r:id="rId63" xr:uid="{00000000-0004-0000-0A00-00003E000000}"/>
    <hyperlink ref="M53" r:id="rId64" xr:uid="{00000000-0004-0000-0A00-00003F000000}"/>
    <hyperlink ref="M106" r:id="rId65" xr:uid="{00000000-0004-0000-0A00-000040000000}"/>
    <hyperlink ref="M4" r:id="rId66" xr:uid="{00000000-0004-0000-0A00-000041000000}"/>
    <hyperlink ref="M5" r:id="rId67" xr:uid="{00000000-0004-0000-0A00-000042000000}"/>
    <hyperlink ref="M10" r:id="rId68" xr:uid="{00000000-0004-0000-0A00-000043000000}"/>
    <hyperlink ref="M11" r:id="rId69" xr:uid="{00000000-0004-0000-0A00-000044000000}"/>
    <hyperlink ref="M14" r:id="rId70" xr:uid="{00000000-0004-0000-0A00-000045000000}"/>
    <hyperlink ref="M15" r:id="rId71" xr:uid="{00000000-0004-0000-0A00-000046000000}"/>
    <hyperlink ref="M20" r:id="rId72" xr:uid="{00000000-0004-0000-0A00-000047000000}"/>
    <hyperlink ref="M21" r:id="rId73" xr:uid="{00000000-0004-0000-0A00-000048000000}"/>
    <hyperlink ref="M23" r:id="rId74" xr:uid="{00000000-0004-0000-0A00-000049000000}"/>
    <hyperlink ref="M25" r:id="rId75" xr:uid="{00000000-0004-0000-0A00-00004A000000}"/>
    <hyperlink ref="M29" r:id="rId76" xr:uid="{00000000-0004-0000-0A00-00004B000000}"/>
    <hyperlink ref="M30" r:id="rId77" xr:uid="{00000000-0004-0000-0A00-00004C000000}"/>
    <hyperlink ref="M39" r:id="rId78" xr:uid="{00000000-0004-0000-0A00-00004D000000}"/>
    <hyperlink ref="M55" r:id="rId79" xr:uid="{00000000-0004-0000-0A00-00004E000000}"/>
    <hyperlink ref="M72" r:id="rId80" xr:uid="{00000000-0004-0000-0A00-00004F000000}"/>
    <hyperlink ref="M73" r:id="rId81" xr:uid="{00000000-0004-0000-0A00-000050000000}"/>
    <hyperlink ref="M74" r:id="rId82" xr:uid="{00000000-0004-0000-0A00-000051000000}"/>
    <hyperlink ref="M76" r:id="rId83" xr:uid="{00000000-0004-0000-0A00-000052000000}"/>
    <hyperlink ref="M77" r:id="rId84" xr:uid="{00000000-0004-0000-0A00-000053000000}"/>
    <hyperlink ref="M82" r:id="rId85" xr:uid="{00000000-0004-0000-0A00-000054000000}"/>
    <hyperlink ref="M92" r:id="rId86" xr:uid="{00000000-0004-0000-0A00-000055000000}"/>
    <hyperlink ref="M96" r:id="rId87" xr:uid="{00000000-0004-0000-0A00-000056000000}"/>
    <hyperlink ref="M101" r:id="rId88" xr:uid="{00000000-0004-0000-0A00-000057000000}"/>
    <hyperlink ref="M102" r:id="rId89" xr:uid="{00000000-0004-0000-0A00-000058000000}"/>
    <hyperlink ref="M104" r:id="rId90" xr:uid="{00000000-0004-0000-0A00-000059000000}"/>
    <hyperlink ref="M110" r:id="rId91" xr:uid="{00000000-0004-0000-0A00-00005A000000}"/>
    <hyperlink ref="M113" r:id="rId92" xr:uid="{00000000-0004-0000-0A00-00005B000000}"/>
    <hyperlink ref="M114" r:id="rId93" xr:uid="{00000000-0004-0000-0A00-00005C000000}"/>
    <hyperlink ref="M119" r:id="rId94" xr:uid="{00000000-0004-0000-0A00-00005D000000}"/>
    <hyperlink ref="M120" r:id="rId95" xr:uid="{00000000-0004-0000-0A00-00005E000000}"/>
    <hyperlink ref="M123" r:id="rId96" xr:uid="{00000000-0004-0000-0A00-00005F000000}"/>
    <hyperlink ref="M124" r:id="rId97" xr:uid="{00000000-0004-0000-0A00-000060000000}"/>
    <hyperlink ref="M128" r:id="rId98" xr:uid="{00000000-0004-0000-0A00-000061000000}"/>
    <hyperlink ref="M129" r:id="rId99" xr:uid="{00000000-0004-0000-0A00-000062000000}"/>
    <hyperlink ref="M2" r:id="rId100" xr:uid="{00000000-0004-0000-0A00-000063000000}"/>
    <hyperlink ref="M3" r:id="rId101" xr:uid="{00000000-0004-0000-0A00-000064000000}"/>
    <hyperlink ref="M6" r:id="rId102" xr:uid="{00000000-0004-0000-0A00-000065000000}"/>
    <hyperlink ref="M7" r:id="rId103" xr:uid="{00000000-0004-0000-0A00-000066000000}"/>
    <hyperlink ref="M12" r:id="rId104" xr:uid="{00000000-0004-0000-0A00-000067000000}"/>
    <hyperlink ref="M16" r:id="rId105" xr:uid="{00000000-0004-0000-0A00-000068000000}"/>
    <hyperlink ref="M17" r:id="rId106" xr:uid="{00000000-0004-0000-0A00-000069000000}"/>
    <hyperlink ref="M18" r:id="rId107" xr:uid="{00000000-0004-0000-0A00-00006A000000}"/>
    <hyperlink ref="M24" r:id="rId108" xr:uid="{00000000-0004-0000-0A00-00006B000000}"/>
    <hyperlink ref="M112" r:id="rId109" xr:uid="{00000000-0004-0000-0A00-00006C000000}"/>
    <hyperlink ref="M28" r:id="rId110" xr:uid="{00000000-0004-0000-0A00-00006D000000}"/>
    <hyperlink ref="M31" r:id="rId111" xr:uid="{00000000-0004-0000-0A00-00006E000000}"/>
    <hyperlink ref="M41" r:id="rId112" xr:uid="{00000000-0004-0000-0A00-00006F000000}"/>
    <hyperlink ref="M44" r:id="rId113" xr:uid="{00000000-0004-0000-0A00-000070000000}"/>
    <hyperlink ref="M45" r:id="rId114" xr:uid="{00000000-0004-0000-0A00-000071000000}"/>
    <hyperlink ref="M47" r:id="rId115" xr:uid="{00000000-0004-0000-0A00-000072000000}"/>
    <hyperlink ref="M48" r:id="rId116" xr:uid="{00000000-0004-0000-0A00-000073000000}"/>
    <hyperlink ref="M49" r:id="rId117" xr:uid="{00000000-0004-0000-0A00-000074000000}"/>
    <hyperlink ref="M52" r:id="rId118" xr:uid="{00000000-0004-0000-0A00-000075000000}"/>
    <hyperlink ref="M54" r:id="rId119" xr:uid="{00000000-0004-0000-0A00-000076000000}"/>
    <hyperlink ref="M56" r:id="rId120" xr:uid="{00000000-0004-0000-0A00-000077000000}"/>
    <hyperlink ref="M61" r:id="rId121" xr:uid="{00000000-0004-0000-0A00-000078000000}"/>
    <hyperlink ref="M62" r:id="rId122" xr:uid="{00000000-0004-0000-0A00-000079000000}"/>
    <hyperlink ref="M63" r:id="rId123" xr:uid="{00000000-0004-0000-0A00-00007A000000}"/>
    <hyperlink ref="M64" r:id="rId124" xr:uid="{00000000-0004-0000-0A00-00007B000000}"/>
    <hyperlink ref="M81" r:id="rId125" xr:uid="{00000000-0004-0000-0A00-00007C000000}"/>
    <hyperlink ref="M83" r:id="rId126" xr:uid="{00000000-0004-0000-0A00-00007D000000}"/>
    <hyperlink ref="M84" r:id="rId127" xr:uid="{00000000-0004-0000-0A00-00007E000000}"/>
    <hyperlink ref="M85" r:id="rId128" xr:uid="{00000000-0004-0000-0A00-00007F000000}"/>
    <hyperlink ref="M89" r:id="rId129" xr:uid="{00000000-0004-0000-0A00-000080000000}"/>
    <hyperlink ref="M90" r:id="rId130" xr:uid="{00000000-0004-0000-0A00-000081000000}"/>
    <hyperlink ref="M91" r:id="rId131" xr:uid="{00000000-0004-0000-0A00-000082000000}"/>
    <hyperlink ref="M93" r:id="rId132" xr:uid="{00000000-0004-0000-0A00-000083000000}"/>
    <hyperlink ref="M95" r:id="rId133" xr:uid="{00000000-0004-0000-0A00-000084000000}"/>
    <hyperlink ref="M97" r:id="rId134" xr:uid="{00000000-0004-0000-0A00-000085000000}"/>
    <hyperlink ref="M103" r:id="rId135" xr:uid="{00000000-0004-0000-0A00-000086000000}"/>
    <hyperlink ref="M118" r:id="rId136" xr:uid="{00000000-0004-0000-0A00-000087000000}"/>
    <hyperlink ref="M126" r:id="rId137" xr:uid="{00000000-0004-0000-0A00-000088000000}"/>
    <hyperlink ref="M127" r:id="rId138" xr:uid="{00000000-0004-0000-0A00-000089000000}"/>
    <hyperlink ref="M130" r:id="rId139" xr:uid="{00000000-0004-0000-0A00-00008A000000}"/>
    <hyperlink ref="M131" r:id="rId140" xr:uid="{00000000-0004-0000-0A00-00008B000000}"/>
    <hyperlink ref="M205" r:id="rId141" xr:uid="{00000000-0004-0000-0A00-00008C000000}"/>
    <hyperlink ref="M13" r:id="rId142" xr:uid="{00000000-0004-0000-0A00-00008D000000}"/>
    <hyperlink ref="M19" r:id="rId143" xr:uid="{00000000-0004-0000-0A00-00008E000000}"/>
    <hyperlink ref="M108" r:id="rId144" xr:uid="{00000000-0004-0000-0A00-00008F000000}"/>
    <hyperlink ref="M109" r:id="rId145" xr:uid="{00000000-0004-0000-0A00-000090000000}"/>
    <hyperlink ref="M166" r:id="rId146" xr:uid="{00000000-0004-0000-0A00-000091000000}"/>
    <hyperlink ref="M186" r:id="rId147" xr:uid="{00000000-0004-0000-0A00-000092000000}"/>
    <hyperlink ref="M187" r:id="rId148" xr:uid="{00000000-0004-0000-0A00-000093000000}"/>
    <hyperlink ref="M202" r:id="rId149" xr:uid="{00000000-0004-0000-0A00-000094000000}"/>
    <hyperlink ref="M33" r:id="rId150" xr:uid="{00000000-0004-0000-0A00-000095000000}"/>
    <hyperlink ref="M107" r:id="rId151" xr:uid="{00000000-0004-0000-0A00-000096000000}"/>
    <hyperlink ref="M132" r:id="rId152" xr:uid="{00000000-0004-0000-0A00-000097000000}"/>
    <hyperlink ref="M208" r:id="rId153" xr:uid="{00000000-0004-0000-0A00-000098000000}"/>
  </hyperlinks>
  <pageMargins left="0.70866141732283472" right="0.70866141732283472" top="0.74803149606299213" bottom="0.74803149606299213" header="0.31496062992125984" footer="0.31496062992125984"/>
  <pageSetup paperSize="8" scale="43" fitToHeight="2" orientation="portrait" r:id="rId1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95</vt:i4>
      </vt:variant>
    </vt:vector>
  </HeadingPairs>
  <TitlesOfParts>
    <vt:vector size="99" baseType="lpstr">
      <vt:lpstr>質問票 全10頁</vt:lpstr>
      <vt:lpstr>法人名</vt:lpstr>
      <vt:lpstr>学校名</vt:lpstr>
      <vt:lpstr>全国通信制高校</vt:lpstr>
      <vt:lpstr>'質問票 全10頁'!Print_Area</vt:lpstr>
      <vt:lpstr>法人名!愛知県</vt:lpstr>
      <vt:lpstr>愛知県</vt:lpstr>
      <vt:lpstr>法人名!愛媛県</vt:lpstr>
      <vt:lpstr>愛媛県</vt:lpstr>
      <vt:lpstr>法人名!茨城県</vt:lpstr>
      <vt:lpstr>茨城県</vt:lpstr>
      <vt:lpstr>法人名!岡山県</vt:lpstr>
      <vt:lpstr>岡山県</vt:lpstr>
      <vt:lpstr>法人名!沖縄県</vt:lpstr>
      <vt:lpstr>沖縄県</vt:lpstr>
      <vt:lpstr>法人名!岩手県</vt:lpstr>
      <vt:lpstr>岩手県</vt:lpstr>
      <vt:lpstr>法人名!岐阜県</vt:lpstr>
      <vt:lpstr>岐阜県</vt:lpstr>
      <vt:lpstr>法人名!宮崎県</vt:lpstr>
      <vt:lpstr>宮崎県</vt:lpstr>
      <vt:lpstr>法人名!宮城県</vt:lpstr>
      <vt:lpstr>宮城県</vt:lpstr>
      <vt:lpstr>法人名!京都府</vt:lpstr>
      <vt:lpstr>京都府</vt:lpstr>
      <vt:lpstr>法人名!熊本県</vt:lpstr>
      <vt:lpstr>熊本県</vt:lpstr>
      <vt:lpstr>法人名!群馬県</vt:lpstr>
      <vt:lpstr>群馬県</vt:lpstr>
      <vt:lpstr>法人名!広島県</vt:lpstr>
      <vt:lpstr>広島県</vt:lpstr>
      <vt:lpstr>法人名!香川県</vt:lpstr>
      <vt:lpstr>香川県</vt:lpstr>
      <vt:lpstr>法人名!高知県</vt:lpstr>
      <vt:lpstr>高知県</vt:lpstr>
      <vt:lpstr>法人名!佐賀県</vt:lpstr>
      <vt:lpstr>佐賀県</vt:lpstr>
      <vt:lpstr>法人名!埼玉県</vt:lpstr>
      <vt:lpstr>埼玉県</vt:lpstr>
      <vt:lpstr>法人名!三重県</vt:lpstr>
      <vt:lpstr>三重県</vt:lpstr>
      <vt:lpstr>法人名!山形県</vt:lpstr>
      <vt:lpstr>山形県</vt:lpstr>
      <vt:lpstr>法人名!山口県</vt:lpstr>
      <vt:lpstr>山口県</vt:lpstr>
      <vt:lpstr>法人名!山梨県</vt:lpstr>
      <vt:lpstr>山梨県</vt:lpstr>
      <vt:lpstr>法人名!滋賀県</vt:lpstr>
      <vt:lpstr>滋賀県</vt:lpstr>
      <vt:lpstr>法人名!鹿児島県</vt:lpstr>
      <vt:lpstr>鹿児島県</vt:lpstr>
      <vt:lpstr>法人名!秋田県</vt:lpstr>
      <vt:lpstr>秋田県</vt:lpstr>
      <vt:lpstr>法人名!新潟県</vt:lpstr>
      <vt:lpstr>新潟県</vt:lpstr>
      <vt:lpstr>法人名!神奈川県</vt:lpstr>
      <vt:lpstr>神奈川県</vt:lpstr>
      <vt:lpstr>法人名!青森県</vt:lpstr>
      <vt:lpstr>青森県</vt:lpstr>
      <vt:lpstr>法人名!静岡県</vt:lpstr>
      <vt:lpstr>静岡県</vt:lpstr>
      <vt:lpstr>法人名!石川県</vt:lpstr>
      <vt:lpstr>石川県</vt:lpstr>
      <vt:lpstr>法人名!千葉県</vt:lpstr>
      <vt:lpstr>千葉県</vt:lpstr>
      <vt:lpstr>法人名!大阪府</vt:lpstr>
      <vt:lpstr>大阪府</vt:lpstr>
      <vt:lpstr>法人名!大分県</vt:lpstr>
      <vt:lpstr>大分県</vt:lpstr>
      <vt:lpstr>法人名!長崎県</vt:lpstr>
      <vt:lpstr>長崎県</vt:lpstr>
      <vt:lpstr>法人名!長野県</vt:lpstr>
      <vt:lpstr>長野県</vt:lpstr>
      <vt:lpstr>法人名!鳥取県</vt:lpstr>
      <vt:lpstr>鳥取県</vt:lpstr>
      <vt:lpstr>法人名!島根県</vt:lpstr>
      <vt:lpstr>島根県</vt:lpstr>
      <vt:lpstr>法人名!東京都</vt:lpstr>
      <vt:lpstr>東京都</vt:lpstr>
      <vt:lpstr>法人名!徳島県</vt:lpstr>
      <vt:lpstr>徳島県</vt:lpstr>
      <vt:lpstr>法人名!栃木県</vt:lpstr>
      <vt:lpstr>栃木県</vt:lpstr>
      <vt:lpstr>法人名!奈良県</vt:lpstr>
      <vt:lpstr>奈良県</vt:lpstr>
      <vt:lpstr>法人名!富山県</vt:lpstr>
      <vt:lpstr>富山県</vt:lpstr>
      <vt:lpstr>法人名!福井県</vt:lpstr>
      <vt:lpstr>福井県</vt:lpstr>
      <vt:lpstr>法人名!福岡県</vt:lpstr>
      <vt:lpstr>福岡県</vt:lpstr>
      <vt:lpstr>法人名!福島県</vt:lpstr>
      <vt:lpstr>福島県</vt:lpstr>
      <vt:lpstr>法人名!兵庫県</vt:lpstr>
      <vt:lpstr>兵庫県</vt:lpstr>
      <vt:lpstr>法人名!北海道</vt:lpstr>
      <vt:lpstr>北海道</vt:lpstr>
      <vt:lpstr>法人名!和歌山県</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sh9534</dc:creator>
  <cp:lastModifiedBy>永井 利江子</cp:lastModifiedBy>
  <cp:lastPrinted>2025-07-15T12:05:50Z</cp:lastPrinted>
  <dcterms:created xsi:type="dcterms:W3CDTF">2023-05-18T06:36:37Z</dcterms:created>
  <dcterms:modified xsi:type="dcterms:W3CDTF">2025-07-22T01:46:02Z</dcterms:modified>
</cp:coreProperties>
</file>