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kaiougakuin-my.sharepoint.com/personal/ri-nagai_kaiougakuin_onmicrosoft_com/Documents/私通協_永井用/私通協作業中/うるるBPO様/240716実態調査配布/"/>
    </mc:Choice>
  </mc:AlternateContent>
  <xr:revisionPtr revIDLastSave="111" documentId="114_{604A15BC-8B11-4CD6-B405-53B5131B8E16}" xr6:coauthVersionLast="47" xr6:coauthVersionMax="47" xr10:uidLastSave="{1C1CB3A5-FD7A-4ED5-B9B8-37963B447AFC}"/>
  <workbookProtection lockStructure="1"/>
  <bookViews>
    <workbookView xWindow="-120" yWindow="-120" windowWidth="29040" windowHeight="15720" tabRatio="834" xr2:uid="{00000000-000D-0000-FFFF-FFFF00000000}"/>
  </bookViews>
  <sheets>
    <sheet name="１ページ" sheetId="1" r:id="rId1"/>
    <sheet name="２ページ" sheetId="2" r:id="rId2"/>
    <sheet name="3ページ" sheetId="13" r:id="rId3"/>
    <sheet name="4ページ" sheetId="12" r:id="rId4"/>
    <sheet name="5ページ" sheetId="11" r:id="rId5"/>
    <sheet name="６ページ" sheetId="17" r:id="rId6"/>
    <sheet name="7ページ" sheetId="14" r:id="rId7"/>
    <sheet name="8ページ" sheetId="10" r:id="rId8"/>
    <sheet name="学校名" sheetId="18" state="hidden" r:id="rId9"/>
    <sheet name="法人名" sheetId="19" state="hidden" r:id="rId10"/>
    <sheet name="全国通信制高校" sheetId="22" state="hidden" r:id="rId11"/>
  </sheets>
  <definedNames>
    <definedName name="_xlnm._FilterDatabase" localSheetId="10" hidden="1">全国通信制高校!$A$1:$N$1</definedName>
    <definedName name="_xlnm.Print_Area" localSheetId="0">'１ページ'!$A$1:$AH$66</definedName>
    <definedName name="_xlnm.Print_Area" localSheetId="1">'２ページ'!$A$1:$AF$63</definedName>
    <definedName name="_xlnm.Print_Area" localSheetId="2">'3ページ'!$A$1:$AH$63</definedName>
    <definedName name="_xlnm.Print_Area" localSheetId="3">'4ページ'!$A$1:$AD$54</definedName>
    <definedName name="_xlnm.Print_Area" localSheetId="4">'5ページ'!$A$1:$AC$57</definedName>
    <definedName name="_xlnm.Print_Area" localSheetId="5">'６ページ'!$A$1:$AJ$121</definedName>
    <definedName name="_xlnm.Print_Area" localSheetId="6">'7ページ'!$A$1:$AK$71</definedName>
    <definedName name="_xlnm.Print_Area" localSheetId="7">'8ページ'!$A$1:$AG$64</definedName>
    <definedName name="愛知県" localSheetId="9">法人名!$W$2:$W$20</definedName>
    <definedName name="愛知県">学校名!$W$2:$W$20</definedName>
    <definedName name="愛媛県" localSheetId="9">法人名!$AL$2:$AL$20</definedName>
    <definedName name="愛媛県">学校名!$AL$2:$AL$20</definedName>
    <definedName name="茨城県" localSheetId="9">法人名!$H$2:$H$20</definedName>
    <definedName name="茨城県">学校名!$H$2:$H$20</definedName>
    <definedName name="岡山県" localSheetId="9">法人名!$AG$2:$AG$20</definedName>
    <definedName name="岡山県">学校名!$AG$2:$AG$20</definedName>
    <definedName name="沖縄県" localSheetId="9">法人名!$AU$2:$AU$20</definedName>
    <definedName name="沖縄県">学校名!$AU$2:$AU$20</definedName>
    <definedName name="岩手県" localSheetId="9">法人名!$C$2:$C$20</definedName>
    <definedName name="岩手県">学校名!$C$2:$C$20</definedName>
    <definedName name="岐阜県" localSheetId="9">法人名!$U$2:$U$20</definedName>
    <definedName name="岐阜県">学校名!$U$2:$U$20</definedName>
    <definedName name="宮崎県" localSheetId="9">法人名!$AS$2:$AS$20</definedName>
    <definedName name="宮崎県">学校名!$AS$2:$AS$20</definedName>
    <definedName name="宮城県" localSheetId="9">法人名!$D$2:$D$20</definedName>
    <definedName name="宮城県">学校名!$D$2:$D$20</definedName>
    <definedName name="京都府" localSheetId="9">法人名!$Z$2:$Z$20</definedName>
    <definedName name="京都府">学校名!$Z$2:$Z$20</definedName>
    <definedName name="熊本県" localSheetId="9">法人名!$AQ$2:$AQ$20</definedName>
    <definedName name="熊本県">学校名!$AQ$2:$AQ$20</definedName>
    <definedName name="群馬県" localSheetId="9">法人名!$J$2:$J$20</definedName>
    <definedName name="群馬県">学校名!$J$2:$J$20</definedName>
    <definedName name="広島県" localSheetId="9">法人名!$AH$2:$AH$20</definedName>
    <definedName name="広島県">学校名!$AH$2:$AH$20</definedName>
    <definedName name="香川県" localSheetId="9">法人名!$AK$2:$AK$20</definedName>
    <definedName name="香川県">学校名!$AK$2:$AK$20</definedName>
    <definedName name="高知県" localSheetId="9">法人名!$AM$2:$AM$20</definedName>
    <definedName name="高知県">学校名!$AM$2:$AM$20</definedName>
    <definedName name="佐賀県" localSheetId="9">法人名!$AO$2:$AO$20</definedName>
    <definedName name="佐賀県">学校名!$AO$2:$AO$20</definedName>
    <definedName name="埼玉県" localSheetId="9">法人名!$K$2:$K$20</definedName>
    <definedName name="埼玉県">学校名!$K$2:$K$20</definedName>
    <definedName name="三重県" localSheetId="9">法人名!$X$2:$X$20</definedName>
    <definedName name="三重県">学校名!$X$2:$X$20</definedName>
    <definedName name="山形県" localSheetId="9">法人名!$F$2:$F$20</definedName>
    <definedName name="山形県">学校名!$F$2:$F$20</definedName>
    <definedName name="山口県" localSheetId="9">法人名!$AI$2:$AI$20</definedName>
    <definedName name="山口県">学校名!$AI$2:$AI$20</definedName>
    <definedName name="山梨県" localSheetId="9">法人名!$S$2:$S$20</definedName>
    <definedName name="山梨県">学校名!$S$2:$S$20</definedName>
    <definedName name="滋賀県" localSheetId="9">法人名!$Y$2:$Y$20</definedName>
    <definedName name="滋賀県">学校名!$Y$2:$Y$20</definedName>
    <definedName name="鹿児島県" localSheetId="9">法人名!$AT$2:$AT$20</definedName>
    <definedName name="鹿児島県">学校名!$AT$2:$AT$20</definedName>
    <definedName name="秋田県" localSheetId="9">法人名!$E$2:$E$20</definedName>
    <definedName name="秋田県">学校名!$E$2:$E$20</definedName>
    <definedName name="新潟県" localSheetId="9">法人名!$O$2:$O$20</definedName>
    <definedName name="新潟県">学校名!$O$2:$O$20</definedName>
    <definedName name="神奈川県" localSheetId="9">法人名!$N$2:$N$20</definedName>
    <definedName name="神奈川県">学校名!$N$2:$N$20</definedName>
    <definedName name="青森県" localSheetId="9">法人名!$B$2:$B$20</definedName>
    <definedName name="青森県">学校名!$B$2:$B$20</definedName>
    <definedName name="静岡県" localSheetId="9">法人名!$V$2:$V$20</definedName>
    <definedName name="静岡県">学校名!$V$2:$V$20</definedName>
    <definedName name="石川県" localSheetId="9">法人名!$Q$2:$Q$20</definedName>
    <definedName name="石川県">学校名!$Q$2:$Q$20</definedName>
    <definedName name="千葉県" localSheetId="9">法人名!$L$2:$L$20</definedName>
    <definedName name="千葉県">学校名!$L$2:$L$20</definedName>
    <definedName name="大阪府" localSheetId="9">法人名!$AA$2:$AA$20</definedName>
    <definedName name="大阪府">学校名!$AA$2:$AA$20</definedName>
    <definedName name="大分県" localSheetId="9">法人名!$AR$2:$AR$20</definedName>
    <definedName name="大分県">学校名!$AR$2:$AR$20</definedName>
    <definedName name="長崎県" localSheetId="9">法人名!$AP$2:$AP$20</definedName>
    <definedName name="長崎県">学校名!$AP$2:$AP$20</definedName>
    <definedName name="長野県" localSheetId="9">法人名!$T$2:$T$20</definedName>
    <definedName name="長野県">学校名!$T$2:$T$20</definedName>
    <definedName name="鳥取県" localSheetId="9">法人名!$AE$2:$AE$20</definedName>
    <definedName name="鳥取県">学校名!$AE$2:$AE$20</definedName>
    <definedName name="島根県" localSheetId="9">法人名!$AF$2:$AF$20</definedName>
    <definedName name="島根県">学校名!$AF$2:$AF$20</definedName>
    <definedName name="東京都" localSheetId="9">法人名!$M$2:$M$20</definedName>
    <definedName name="東京都">学校名!$M$2:$M$20</definedName>
    <definedName name="徳島県" localSheetId="9">法人名!$AJ$2:$AJ$20</definedName>
    <definedName name="徳島県">学校名!$AJ$2:$AJ$20</definedName>
    <definedName name="栃木県" localSheetId="9">法人名!$I$2:$I$20</definedName>
    <definedName name="栃木県">学校名!$I$2:$I$20</definedName>
    <definedName name="奈良県" localSheetId="9">法人名!$AC$2:$AC$20</definedName>
    <definedName name="奈良県">学校名!$AC$2:$AC$20</definedName>
    <definedName name="富山県" localSheetId="9">法人名!$P$2:$P$20</definedName>
    <definedName name="富山県">学校名!$P$2:$P$20</definedName>
    <definedName name="福井県" localSheetId="9">法人名!$R$2:$R$20</definedName>
    <definedName name="福井県">学校名!$R$2:$R$20</definedName>
    <definedName name="福岡県" localSheetId="9">法人名!$AN$2:$AN$20</definedName>
    <definedName name="福岡県">学校名!$AN$2:$AN$20</definedName>
    <definedName name="福島県" localSheetId="9">法人名!$G$2:$G$20</definedName>
    <definedName name="福島県">学校名!$G$2:$G$20</definedName>
    <definedName name="兵庫県" localSheetId="9">法人名!$AB$2:$AB$20</definedName>
    <definedName name="兵庫県">学校名!$AB$2:$AB$20</definedName>
    <definedName name="北海道" localSheetId="9">法人名!$A$2:$A$20</definedName>
    <definedName name="北海道">学校名!$A$2:$A$20</definedName>
    <definedName name="和歌山県" localSheetId="9">法人名!$AD$2:$AD$20</definedName>
    <definedName name="和歌山県">学校名!$AD$2:$AD$20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0" i="1" l="1"/>
  <c r="AI6" i="1"/>
  <c r="Y40" i="10"/>
  <c r="Y39" i="10"/>
  <c r="AH42" i="10"/>
  <c r="AH41" i="10"/>
  <c r="J47" i="2"/>
  <c r="AG40" i="2"/>
  <c r="AG39" i="2"/>
  <c r="AG38" i="2"/>
  <c r="AG37" i="2"/>
  <c r="AE19" i="12"/>
  <c r="AG19" i="2" l="1"/>
  <c r="AD22" i="11"/>
  <c r="AD20" i="11"/>
  <c r="AD23" i="11"/>
  <c r="AG18" i="2"/>
  <c r="AG17" i="2"/>
  <c r="AG16" i="2"/>
  <c r="AG4" i="2"/>
  <c r="AG3" i="2"/>
  <c r="AI32" i="1"/>
  <c r="AI31" i="1"/>
  <c r="AI22" i="1"/>
  <c r="AG52" i="2"/>
  <c r="AG36" i="2"/>
  <c r="X19" i="2" l="1"/>
  <c r="X18" i="2" l="1"/>
  <c r="X17" i="2"/>
  <c r="X16" i="2"/>
  <c r="Y47" i="2" l="1"/>
  <c r="T47" i="2"/>
  <c r="O47" i="2"/>
  <c r="J61" i="2"/>
  <c r="O61" i="2"/>
  <c r="T61" i="2"/>
  <c r="Y61" i="2"/>
  <c r="Z31" i="1"/>
  <c r="N200" i="22"/>
  <c r="N199" i="22"/>
  <c r="N198" i="22"/>
  <c r="N197" i="22"/>
  <c r="N196" i="22"/>
  <c r="N195" i="22"/>
  <c r="N194" i="22"/>
  <c r="N193" i="22"/>
  <c r="N192" i="22"/>
  <c r="N191" i="22"/>
  <c r="N190" i="22"/>
  <c r="N189" i="22"/>
  <c r="N188" i="22"/>
  <c r="N187" i="22"/>
  <c r="N186" i="22"/>
  <c r="N185" i="22"/>
  <c r="N184" i="22"/>
  <c r="N183" i="22"/>
  <c r="N182" i="22"/>
  <c r="N181" i="22"/>
  <c r="N180" i="22"/>
  <c r="N179" i="22"/>
  <c r="N178" i="22"/>
  <c r="N177" i="22"/>
  <c r="N176" i="22"/>
  <c r="N175" i="22"/>
  <c r="N174" i="22"/>
  <c r="N173" i="22"/>
  <c r="N172" i="22"/>
  <c r="N171" i="22"/>
  <c r="N170" i="22"/>
  <c r="N169" i="22"/>
  <c r="N168" i="22"/>
  <c r="N167" i="22"/>
  <c r="N166" i="22"/>
  <c r="N165" i="22"/>
  <c r="N164" i="22"/>
  <c r="N163" i="22"/>
  <c r="N162" i="22"/>
  <c r="N161" i="22"/>
  <c r="N160" i="22"/>
  <c r="N159" i="22"/>
  <c r="N158" i="22"/>
  <c r="N157" i="22"/>
  <c r="N156" i="22"/>
  <c r="N155" i="22"/>
  <c r="N154" i="22"/>
  <c r="N153" i="22"/>
  <c r="N152" i="22"/>
  <c r="N151" i="22"/>
  <c r="N150" i="22"/>
  <c r="N149" i="22"/>
  <c r="N148" i="22"/>
  <c r="N147" i="22"/>
  <c r="N146" i="22"/>
  <c r="N145" i="22"/>
  <c r="N144" i="22"/>
  <c r="N143" i="22"/>
  <c r="N142" i="22"/>
  <c r="N141" i="22"/>
  <c r="N140" i="22"/>
  <c r="N139" i="22"/>
  <c r="N138" i="22"/>
  <c r="N137" i="22"/>
  <c r="N136" i="22"/>
  <c r="N135" i="22"/>
  <c r="N134" i="22"/>
  <c r="N133" i="22"/>
  <c r="N132" i="22"/>
  <c r="N131" i="22"/>
  <c r="N130" i="22"/>
  <c r="N129" i="22"/>
  <c r="N128" i="22"/>
  <c r="N127" i="22"/>
  <c r="N126" i="22"/>
  <c r="N125" i="22"/>
  <c r="N124" i="22"/>
  <c r="N123" i="22"/>
  <c r="N122" i="22"/>
  <c r="N121" i="22"/>
  <c r="N120" i="22"/>
  <c r="N119" i="22"/>
  <c r="N118" i="22"/>
  <c r="N117" i="22"/>
  <c r="N116" i="22"/>
  <c r="N115" i="22"/>
  <c r="N114" i="22"/>
  <c r="N113" i="22"/>
  <c r="N112" i="22"/>
  <c r="N111" i="22"/>
  <c r="N110" i="22"/>
  <c r="N109" i="22"/>
  <c r="N108" i="22"/>
  <c r="N107" i="22"/>
  <c r="N106" i="22"/>
  <c r="N105" i="22"/>
  <c r="N104" i="22"/>
  <c r="N103" i="22"/>
  <c r="N102" i="22"/>
  <c r="N101" i="22"/>
  <c r="N100" i="22"/>
  <c r="N99" i="22"/>
  <c r="N98" i="22"/>
  <c r="N97" i="22"/>
  <c r="N96" i="22"/>
  <c r="N95" i="22"/>
  <c r="N94" i="22"/>
  <c r="N93" i="22"/>
  <c r="N92" i="22"/>
  <c r="N91" i="22"/>
  <c r="N90" i="22"/>
  <c r="N89" i="22"/>
  <c r="N88" i="22"/>
  <c r="N87" i="22"/>
  <c r="N86" i="22"/>
  <c r="N85" i="22"/>
  <c r="N84" i="22"/>
  <c r="N83" i="22"/>
  <c r="N82" i="22"/>
  <c r="N81" i="22"/>
  <c r="N80" i="22"/>
  <c r="N79" i="22"/>
  <c r="N78" i="22"/>
  <c r="N77" i="22"/>
  <c r="N76" i="22"/>
  <c r="N75" i="22"/>
  <c r="N74" i="22"/>
  <c r="N73" i="22"/>
  <c r="N72" i="22"/>
  <c r="N71" i="22"/>
  <c r="N70" i="22"/>
  <c r="N69" i="22"/>
  <c r="N68" i="22"/>
  <c r="N67" i="22"/>
  <c r="N66" i="22"/>
  <c r="N65" i="22"/>
  <c r="N64" i="22"/>
  <c r="N63" i="22"/>
  <c r="N62" i="22"/>
  <c r="N61" i="22"/>
  <c r="N60" i="22"/>
  <c r="N59" i="22"/>
  <c r="N58" i="22"/>
  <c r="N57" i="22"/>
  <c r="N56" i="22"/>
  <c r="N55" i="22"/>
  <c r="N54" i="22"/>
  <c r="N53" i="22"/>
  <c r="N52" i="22"/>
  <c r="N51" i="22"/>
  <c r="N50" i="22"/>
  <c r="N49" i="22"/>
  <c r="N48" i="22"/>
  <c r="N47" i="22"/>
  <c r="N46" i="22"/>
  <c r="N45" i="22"/>
  <c r="N44" i="22"/>
  <c r="N43" i="22"/>
  <c r="N42" i="22"/>
  <c r="N41" i="22"/>
  <c r="N40" i="22"/>
  <c r="N39" i="22"/>
  <c r="N38" i="22"/>
  <c r="N37" i="22"/>
  <c r="N36" i="22"/>
  <c r="N35" i="22"/>
  <c r="N34" i="22"/>
  <c r="N33" i="22"/>
  <c r="N32" i="22"/>
  <c r="N31" i="22"/>
  <c r="N30" i="22"/>
  <c r="N29" i="22"/>
  <c r="N28" i="22"/>
  <c r="N27" i="22"/>
  <c r="N26" i="22"/>
  <c r="N25" i="22"/>
  <c r="N24" i="22"/>
  <c r="N23" i="22"/>
  <c r="N22" i="22"/>
  <c r="N21" i="22"/>
  <c r="N20" i="22"/>
  <c r="N19" i="22"/>
  <c r="N18" i="22"/>
  <c r="N17" i="22"/>
  <c r="N16" i="22"/>
  <c r="N15" i="22"/>
  <c r="N14" i="22"/>
  <c r="N13" i="22"/>
  <c r="N12" i="22"/>
  <c r="N11" i="22"/>
  <c r="N10" i="22"/>
  <c r="N9" i="22"/>
  <c r="N8" i="22"/>
  <c r="N7" i="22"/>
  <c r="N6" i="22"/>
  <c r="N5" i="22"/>
  <c r="N4" i="22"/>
  <c r="N3" i="22"/>
  <c r="N2" i="22"/>
  <c r="K32" i="1"/>
  <c r="K31" i="1"/>
  <c r="Z32" i="1"/>
  <c r="U23" i="1"/>
  <c r="AI23" i="1" s="1"/>
  <c r="AI9" i="1"/>
  <c r="AI7" i="1"/>
  <c r="AI5" i="1"/>
  <c r="AI4" i="1"/>
  <c r="AA17" i="1"/>
  <c r="H56" i="13"/>
  <c r="AE6" i="12"/>
  <c r="O12" i="12"/>
  <c r="AE12" i="12" s="1"/>
  <c r="K19" i="12"/>
  <c r="Y19" i="12"/>
  <c r="AD32" i="11"/>
  <c r="AD33" i="11"/>
  <c r="AH48" i="10"/>
  <c r="AH49" i="10"/>
  <c r="AH50" i="10"/>
  <c r="AH51" i="10"/>
  <c r="AH6" i="10"/>
  <c r="X14" i="11"/>
  <c r="AD14" i="11" s="1"/>
  <c r="X7" i="11"/>
  <c r="AD7" i="11" s="1"/>
  <c r="AI17" i="1" l="1"/>
  <c r="Q33" i="11"/>
  <c r="Q32" i="11"/>
  <c r="AH39" i="10" l="1"/>
  <c r="AH32" i="10"/>
  <c r="AH27" i="10"/>
  <c r="AH17" i="10"/>
  <c r="AH10" i="10" l="1"/>
  <c r="AH9" i="10"/>
  <c r="AL43" i="14"/>
  <c r="AL37" i="14"/>
  <c r="AL31" i="14"/>
  <c r="AL25" i="14"/>
  <c r="AL14" i="14"/>
  <c r="U14" i="14" l="1"/>
  <c r="U37" i="14" l="1"/>
  <c r="U31" i="14"/>
  <c r="U25" i="14"/>
  <c r="AA30" i="2" l="1"/>
  <c r="AG30" i="2" s="1"/>
  <c r="U63" i="1"/>
  <c r="AG25" i="14"/>
  <c r="U43" i="14"/>
  <c r="AA18" i="1" l="1"/>
  <c r="AI18" i="1" s="1"/>
  <c r="U15" i="14"/>
  <c r="U16" i="14"/>
  <c r="U17" i="14"/>
  <c r="U18" i="14"/>
  <c r="U19" i="14"/>
  <c r="AG14" i="14"/>
  <c r="AG15" i="14"/>
  <c r="AG16" i="14"/>
  <c r="AG17" i="14"/>
  <c r="AG18" i="14"/>
  <c r="AG19" i="14"/>
  <c r="AA61" i="2"/>
  <c r="AG29" i="2" l="1"/>
  <c r="AG43" i="14"/>
  <c r="AG37" i="14"/>
  <c r="AG31" i="14"/>
  <c r="AH40" i="10"/>
  <c r="M56" i="13"/>
  <c r="AI9" i="13" s="1"/>
  <c r="R56" i="13"/>
  <c r="W56" i="13"/>
  <c r="AB56" i="13"/>
  <c r="L41" i="12" l="1"/>
  <c r="AE27" i="12" s="1"/>
  <c r="AA64" i="1"/>
  <c r="X64" i="1"/>
  <c r="U62" i="1"/>
  <c r="U61" i="1"/>
  <c r="U60" i="1"/>
  <c r="U59" i="1"/>
  <c r="U58" i="1"/>
  <c r="U57" i="1"/>
  <c r="U56" i="1"/>
  <c r="U55" i="1"/>
  <c r="U54" i="1"/>
  <c r="U53" i="1"/>
  <c r="U52" i="1"/>
  <c r="U51" i="1"/>
  <c r="U50" i="1"/>
  <c r="U49" i="1"/>
  <c r="U48" i="1"/>
  <c r="U47" i="1"/>
  <c r="U46" i="1"/>
  <c r="U45" i="1"/>
  <c r="U44" i="1"/>
  <c r="U43" i="1"/>
  <c r="U42" i="1"/>
  <c r="U41" i="1"/>
  <c r="U40" i="1"/>
  <c r="U39" i="1"/>
  <c r="G61" i="1"/>
  <c r="G60" i="1"/>
  <c r="G59" i="1"/>
  <c r="G58" i="1"/>
  <c r="G57" i="1"/>
  <c r="G56" i="1"/>
  <c r="G55" i="1"/>
  <c r="G54" i="1"/>
  <c r="G53" i="1"/>
  <c r="G52" i="1"/>
  <c r="G51" i="1"/>
  <c r="G50" i="1"/>
  <c r="G49" i="1"/>
  <c r="G48" i="1"/>
  <c r="G47" i="1"/>
  <c r="G46" i="1"/>
  <c r="G45" i="1"/>
  <c r="G44" i="1"/>
  <c r="G43" i="1"/>
  <c r="G42" i="1"/>
  <c r="G41" i="1"/>
  <c r="G40" i="1"/>
  <c r="G39" i="1"/>
  <c r="U64" i="1" l="1"/>
  <c r="U24" i="1"/>
  <c r="AI24" i="1" s="1"/>
  <c r="AI39" i="1" l="1"/>
  <c r="AI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 nagai</author>
  </authors>
  <commentList>
    <comment ref="I14" authorId="0" shapeId="0" xr:uid="{35369254-E1AF-4A12-9F99-99BC13F09E0A}">
      <text>
        <r>
          <rPr>
            <sz val="9"/>
            <color indexed="81"/>
            <rFont val="MS P ゴシック"/>
            <family val="3"/>
            <charset val="128"/>
          </rPr>
          <t xml:space="preserve">実施校のみで学ぶ生徒数を記入してください。
</t>
        </r>
      </text>
    </comment>
    <comment ref="N14" authorId="0" shapeId="0" xr:uid="{FEE5BB10-2DD1-4A40-A694-00BDEA88EEA6}">
      <text>
        <r>
          <rPr>
            <sz val="9"/>
            <color indexed="81"/>
            <rFont val="MS P ゴシック"/>
            <family val="3"/>
            <charset val="128"/>
          </rPr>
          <t xml:space="preserve">面接指導等実施施設で学ぶ生徒数を記入してください。（学習等支援施設で併修する生徒は含めない）
</t>
        </r>
      </text>
    </comment>
    <comment ref="S14" authorId="0" shapeId="0" xr:uid="{5C7F6920-500D-4C7E-BA85-F98EE5669917}">
      <text>
        <r>
          <rPr>
            <sz val="9"/>
            <color indexed="81"/>
            <rFont val="MS P ゴシック"/>
            <family val="3"/>
            <charset val="128"/>
          </rPr>
          <t>学習等支援施設で学ぶ生徒数を記入してください。（実施校、面接指導等実施施設と併修する場合も含める）</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nagai</author>
  </authors>
  <commentList>
    <comment ref="C14" authorId="0" shapeId="0" xr:uid="{801DFD97-22AA-4F92-9576-AA3896713178}">
      <text>
        <r>
          <rPr>
            <sz val="9"/>
            <color indexed="81"/>
            <rFont val="MS P ゴシック"/>
            <family val="3"/>
            <charset val="128"/>
          </rPr>
          <t>通信制課程で必要となる通信教育のみを通年スクーリング或いは集中スクーリングで行い、学習支援等の通信教育以外の指導を行わない生徒数を記入してください。</t>
        </r>
      </text>
    </comment>
    <comment ref="C15" authorId="0" shapeId="0" xr:uid="{9D54CC85-F579-424D-8D4F-C3F87C81208A}">
      <text>
        <r>
          <rPr>
            <sz val="9"/>
            <color indexed="81"/>
            <rFont val="MS P ゴシック"/>
            <family val="3"/>
            <charset val="128"/>
          </rPr>
          <t>通信制課程で必要となる通信教育に加えて学習支援等の指導を、４～５日／週通学し行う生徒数を記入してください。</t>
        </r>
      </text>
    </comment>
    <comment ref="C16" authorId="0" shapeId="0" xr:uid="{9BACDCAF-8A02-421A-8F8E-81B5A902082B}">
      <text>
        <r>
          <rPr>
            <sz val="9"/>
            <color indexed="81"/>
            <rFont val="MS P ゴシック"/>
            <family val="3"/>
            <charset val="128"/>
          </rPr>
          <t>通信制課程で必要となる通信教育に加えて学習支援等の指導を、２～３日／週通学し行う生徒数を記入してください。</t>
        </r>
      </text>
    </comment>
    <comment ref="C17" authorId="0" shapeId="0" xr:uid="{23A09D23-AD51-45EA-91CF-B8041AD34F0F}">
      <text>
        <r>
          <rPr>
            <sz val="9"/>
            <color indexed="81"/>
            <rFont val="MS P ゴシック"/>
            <family val="3"/>
            <charset val="128"/>
          </rPr>
          <t>通信制課程で必要となる通信教育に加えて学習支援等の指導を、１日／週通学し行う生徒数を記入してください。</t>
        </r>
      </text>
    </comment>
    <comment ref="C18" authorId="0" shapeId="0" xr:uid="{4CC2EF3D-1917-4F93-BB97-884AC6D1568C}">
      <text>
        <r>
          <rPr>
            <sz val="9"/>
            <color indexed="81"/>
            <rFont val="MS P ゴシック"/>
            <family val="3"/>
            <charset val="128"/>
          </rPr>
          <t>通信制課程で必要となる通信教育を集中スクーリングで行い、加えて、オンラインにより学習支援等の指導を行う生徒数を記入してください。</t>
        </r>
      </text>
    </comment>
  </commentList>
</comments>
</file>

<file path=xl/sharedStrings.xml><?xml version="1.0" encoding="utf-8"?>
<sst xmlns="http://schemas.openxmlformats.org/spreadsheetml/2006/main" count="3211" uniqueCount="1678">
  <si>
    <t>学校の形態</t>
    <rPh sb="0" eb="2">
      <t>ガッコウ</t>
    </rPh>
    <rPh sb="3" eb="5">
      <t>ケイタイ</t>
    </rPh>
    <phoneticPr fontId="1"/>
  </si>
  <si>
    <t>修業年限</t>
    <rPh sb="0" eb="4">
      <t>シュウギョウネンゲン</t>
    </rPh>
    <phoneticPr fontId="1"/>
  </si>
  <si>
    <t>１．学校運営について</t>
    <rPh sb="2" eb="6">
      <t>ガッコウウンエイ</t>
    </rPh>
    <phoneticPr fontId="1"/>
  </si>
  <si>
    <t>（１）生徒数</t>
    <rPh sb="3" eb="6">
      <t>セイトスウ</t>
    </rPh>
    <phoneticPr fontId="1"/>
  </si>
  <si>
    <t>男</t>
    <rPh sb="0" eb="1">
      <t>オトコ</t>
    </rPh>
    <phoneticPr fontId="1"/>
  </si>
  <si>
    <t>女</t>
    <rPh sb="0" eb="1">
      <t>オンナ</t>
    </rPh>
    <phoneticPr fontId="1"/>
  </si>
  <si>
    <t>計</t>
    <rPh sb="0" eb="1">
      <t>ケイ</t>
    </rPh>
    <phoneticPr fontId="1"/>
  </si>
  <si>
    <t>実施校</t>
    <rPh sb="0" eb="3">
      <t>ジッシコウ</t>
    </rPh>
    <phoneticPr fontId="1"/>
  </si>
  <si>
    <t>面接指導等実施施設</t>
    <rPh sb="0" eb="5">
      <t>メンセツシドウトウ</t>
    </rPh>
    <rPh sb="5" eb="9">
      <t>ジッシシセツ</t>
    </rPh>
    <phoneticPr fontId="1"/>
  </si>
  <si>
    <t>学習等支援施設</t>
    <rPh sb="0" eb="2">
      <t>ガクシュウ</t>
    </rPh>
    <rPh sb="2" eb="3">
      <t>トウ</t>
    </rPh>
    <rPh sb="3" eb="5">
      <t>シエン</t>
    </rPh>
    <rPh sb="5" eb="7">
      <t>シセツ</t>
    </rPh>
    <phoneticPr fontId="1"/>
  </si>
  <si>
    <t>その他</t>
    <rPh sb="2" eb="3">
      <t>タ</t>
    </rPh>
    <phoneticPr fontId="1"/>
  </si>
  <si>
    <t>①</t>
    <phoneticPr fontId="1"/>
  </si>
  <si>
    <t>②</t>
    <phoneticPr fontId="1"/>
  </si>
  <si>
    <t>項　　　　目</t>
    <rPh sb="0" eb="1">
      <t>コウ</t>
    </rPh>
    <rPh sb="5" eb="6">
      <t>メ</t>
    </rPh>
    <phoneticPr fontId="1"/>
  </si>
  <si>
    <t>教員</t>
    <rPh sb="0" eb="2">
      <t>キョウイン</t>
    </rPh>
    <phoneticPr fontId="1"/>
  </si>
  <si>
    <t>実　施　校</t>
    <rPh sb="0" eb="1">
      <t>ジツ</t>
    </rPh>
    <rPh sb="2" eb="3">
      <t>シ</t>
    </rPh>
    <rPh sb="4" eb="5">
      <t>コウ</t>
    </rPh>
    <phoneticPr fontId="1"/>
  </si>
  <si>
    <t>兼務</t>
    <rPh sb="0" eb="2">
      <t>ケンム</t>
    </rPh>
    <phoneticPr fontId="1"/>
  </si>
  <si>
    <t>学習等支援施設</t>
    <rPh sb="0" eb="3">
      <t>ガクシュウトウ</t>
    </rPh>
    <rPh sb="3" eb="5">
      <t>シエン</t>
    </rPh>
    <rPh sb="5" eb="7">
      <t>シセツ</t>
    </rPh>
    <phoneticPr fontId="1"/>
  </si>
  <si>
    <t>職員</t>
    <rPh sb="0" eb="2">
      <t>ショクイン</t>
    </rPh>
    <phoneticPr fontId="1"/>
  </si>
  <si>
    <t>※　該当する箇所に○印をつけて下さい</t>
    <rPh sb="2" eb="4">
      <t>ガイトウ</t>
    </rPh>
    <rPh sb="6" eb="8">
      <t>カショ</t>
    </rPh>
    <rPh sb="10" eb="11">
      <t>シルシ</t>
    </rPh>
    <rPh sb="15" eb="16">
      <t>クダ</t>
    </rPh>
    <phoneticPr fontId="1"/>
  </si>
  <si>
    <t>15歳</t>
    <rPh sb="2" eb="3">
      <t>サイ</t>
    </rPh>
    <phoneticPr fontId="1"/>
  </si>
  <si>
    <t>16歳</t>
    <rPh sb="2" eb="3">
      <t>サイ</t>
    </rPh>
    <phoneticPr fontId="1"/>
  </si>
  <si>
    <t>17歳</t>
    <rPh sb="2" eb="3">
      <t>サイ</t>
    </rPh>
    <phoneticPr fontId="1"/>
  </si>
  <si>
    <t>18歳</t>
    <rPh sb="2" eb="3">
      <t>サイ</t>
    </rPh>
    <phoneticPr fontId="1"/>
  </si>
  <si>
    <t>19歳</t>
    <rPh sb="2" eb="3">
      <t>サイ</t>
    </rPh>
    <phoneticPr fontId="1"/>
  </si>
  <si>
    <t>法人の形態</t>
    <rPh sb="0" eb="2">
      <t>ホウジン</t>
    </rPh>
    <rPh sb="3" eb="5">
      <t>ケイタイ</t>
    </rPh>
    <phoneticPr fontId="1"/>
  </si>
  <si>
    <t>法　人　名</t>
    <rPh sb="0" eb="1">
      <t>ホウ</t>
    </rPh>
    <rPh sb="2" eb="3">
      <t>ニン</t>
    </rPh>
    <rPh sb="4" eb="5">
      <t>メイ</t>
    </rPh>
    <phoneticPr fontId="1"/>
  </si>
  <si>
    <t>学　校　名</t>
    <rPh sb="0" eb="1">
      <t>ガク</t>
    </rPh>
    <rPh sb="2" eb="3">
      <t>コウ</t>
    </rPh>
    <rPh sb="4" eb="5">
      <t>メイ</t>
    </rPh>
    <phoneticPr fontId="1"/>
  </si>
  <si>
    <t>所　在　地</t>
    <rPh sb="0" eb="1">
      <t>トコロ</t>
    </rPh>
    <rPh sb="2" eb="3">
      <t>ザイ</t>
    </rPh>
    <rPh sb="4" eb="5">
      <t>チ</t>
    </rPh>
    <phoneticPr fontId="1"/>
  </si>
  <si>
    <t>（２）生徒の学習状況、進路状況</t>
    <rPh sb="3" eb="5">
      <t>セイト</t>
    </rPh>
    <rPh sb="6" eb="8">
      <t>ガクシュウ</t>
    </rPh>
    <rPh sb="8" eb="10">
      <t>ジョウキョウ</t>
    </rPh>
    <rPh sb="11" eb="13">
      <t>シンロ</t>
    </rPh>
    <rPh sb="13" eb="15">
      <t>ジョウキョウ</t>
    </rPh>
    <phoneticPr fontId="1"/>
  </si>
  <si>
    <t>単位修得者数</t>
    <rPh sb="0" eb="6">
      <t>タンイシュウトクシャスウ</t>
    </rPh>
    <phoneticPr fontId="1"/>
  </si>
  <si>
    <t>20～
   24歳</t>
    <rPh sb="9" eb="10">
      <t>サイ</t>
    </rPh>
    <phoneticPr fontId="1"/>
  </si>
  <si>
    <t>25～
   29歳</t>
    <rPh sb="9" eb="10">
      <t>サイ</t>
    </rPh>
    <phoneticPr fontId="1"/>
  </si>
  <si>
    <t>30～
   39歳</t>
    <rPh sb="9" eb="10">
      <t>サイ</t>
    </rPh>
    <phoneticPr fontId="1"/>
  </si>
  <si>
    <t>40～
   49歳</t>
    <rPh sb="9" eb="10">
      <t>サイ</t>
    </rPh>
    <phoneticPr fontId="1"/>
  </si>
  <si>
    <t>50～
   59歳</t>
    <rPh sb="9" eb="10">
      <t>サイ</t>
    </rPh>
    <phoneticPr fontId="1"/>
  </si>
  <si>
    <t>60歳
以上</t>
    <rPh sb="2" eb="3">
      <t>サイ</t>
    </rPh>
    <rPh sb="4" eb="6">
      <t>イジョウ</t>
    </rPh>
    <phoneticPr fontId="1"/>
  </si>
  <si>
    <t>１年次</t>
    <rPh sb="1" eb="3">
      <t>ネンジ</t>
    </rPh>
    <phoneticPr fontId="1"/>
  </si>
  <si>
    <t>２年次</t>
    <rPh sb="1" eb="3">
      <t>ネンジ</t>
    </rPh>
    <phoneticPr fontId="1"/>
  </si>
  <si>
    <t>３年次</t>
    <rPh sb="1" eb="3">
      <t>ネンジ</t>
    </rPh>
    <phoneticPr fontId="1"/>
  </si>
  <si>
    <t>４年次以上</t>
    <rPh sb="1" eb="3">
      <t>ネンジ</t>
    </rPh>
    <rPh sb="3" eb="5">
      <t>イジョウ</t>
    </rPh>
    <phoneticPr fontId="1"/>
  </si>
  <si>
    <t>計</t>
    <rPh sb="0" eb="1">
      <t>ケイ</t>
    </rPh>
    <phoneticPr fontId="1"/>
  </si>
  <si>
    <t>非 活 動 生 徒 数</t>
    <rPh sb="0" eb="1">
      <t>ヒ</t>
    </rPh>
    <rPh sb="2" eb="3">
      <t>カツ</t>
    </rPh>
    <rPh sb="4" eb="5">
      <t>ドウ</t>
    </rPh>
    <rPh sb="6" eb="7">
      <t>セイ</t>
    </rPh>
    <rPh sb="8" eb="9">
      <t>ト</t>
    </rPh>
    <rPh sb="10" eb="11">
      <t>カズ</t>
    </rPh>
    <phoneticPr fontId="1"/>
  </si>
  <si>
    <t>大学</t>
    <rPh sb="0" eb="2">
      <t>ダイガク</t>
    </rPh>
    <phoneticPr fontId="1"/>
  </si>
  <si>
    <t>専修学校（専門課程）</t>
    <rPh sb="0" eb="4">
      <t>センシュウガッコウ</t>
    </rPh>
    <rPh sb="5" eb="9">
      <t>センモンカテイ</t>
    </rPh>
    <phoneticPr fontId="1"/>
  </si>
  <si>
    <t>専修学校（一般課程）</t>
    <rPh sb="0" eb="4">
      <t>センシュウガッコウ</t>
    </rPh>
    <rPh sb="5" eb="7">
      <t>イッパン</t>
    </rPh>
    <rPh sb="7" eb="9">
      <t>カテイ</t>
    </rPh>
    <phoneticPr fontId="1"/>
  </si>
  <si>
    <t>就職</t>
    <rPh sb="0" eb="2">
      <t>シュウショク</t>
    </rPh>
    <phoneticPr fontId="1"/>
  </si>
  <si>
    <t>自営業主等</t>
    <rPh sb="0" eb="4">
      <t>ジエイギョウシュ</t>
    </rPh>
    <rPh sb="4" eb="5">
      <t>トウ</t>
    </rPh>
    <phoneticPr fontId="1"/>
  </si>
  <si>
    <t>常用労働者</t>
    <rPh sb="0" eb="5">
      <t>ジョウヨウロウドウシャ</t>
    </rPh>
    <phoneticPr fontId="1"/>
  </si>
  <si>
    <t>臨時労働者</t>
    <rPh sb="0" eb="2">
      <t>リンジ</t>
    </rPh>
    <rPh sb="2" eb="5">
      <t>ロウドウシャ</t>
    </rPh>
    <phoneticPr fontId="1"/>
  </si>
  <si>
    <t>上記以外</t>
    <rPh sb="0" eb="2">
      <t>ジョウキ</t>
    </rPh>
    <rPh sb="2" eb="4">
      <t>イガイ</t>
    </rPh>
    <phoneticPr fontId="1"/>
  </si>
  <si>
    <t>大学（学部）</t>
    <rPh sb="0" eb="2">
      <t>ダイガク</t>
    </rPh>
    <rPh sb="3" eb="5">
      <t>ガクブ</t>
    </rPh>
    <phoneticPr fontId="1"/>
  </si>
  <si>
    <t>短期大学（本科）</t>
    <rPh sb="0" eb="4">
      <t>タンキダイガク</t>
    </rPh>
    <rPh sb="5" eb="7">
      <t>ホンカ</t>
    </rPh>
    <phoneticPr fontId="1"/>
  </si>
  <si>
    <t>単位：人</t>
    <rPh sb="0" eb="2">
      <t>タンイ</t>
    </rPh>
    <rPh sb="3" eb="4">
      <t>ヒト</t>
    </rPh>
    <phoneticPr fontId="1"/>
  </si>
  <si>
    <t>学生生徒等納付金</t>
    <rPh sb="0" eb="2">
      <t>ガクセイ</t>
    </rPh>
    <rPh sb="2" eb="4">
      <t>セイト</t>
    </rPh>
    <rPh sb="4" eb="5">
      <t>トウ</t>
    </rPh>
    <rPh sb="5" eb="8">
      <t>ノウフキン</t>
    </rPh>
    <phoneticPr fontId="1"/>
  </si>
  <si>
    <t>経常費等補助金</t>
    <rPh sb="0" eb="3">
      <t>ケイジョウヒ</t>
    </rPh>
    <rPh sb="3" eb="4">
      <t>トウ</t>
    </rPh>
    <rPh sb="4" eb="7">
      <t>ホジョキン</t>
    </rPh>
    <phoneticPr fontId="1"/>
  </si>
  <si>
    <t>各種学校</t>
    <rPh sb="0" eb="2">
      <t>カクシュ</t>
    </rPh>
    <rPh sb="2" eb="4">
      <t>ガッコウ</t>
    </rPh>
    <phoneticPr fontId="1"/>
  </si>
  <si>
    <t>公共職業能力開発施設等</t>
    <rPh sb="0" eb="4">
      <t>コウキョウショクギョウ</t>
    </rPh>
    <rPh sb="4" eb="6">
      <t>ノウリョク</t>
    </rPh>
    <rPh sb="6" eb="8">
      <t>カイハツ</t>
    </rPh>
    <rPh sb="8" eb="10">
      <t>シセツ</t>
    </rPh>
    <rPh sb="10" eb="11">
      <t>トウ</t>
    </rPh>
    <phoneticPr fontId="1"/>
  </si>
  <si>
    <t>就学支援金</t>
    <rPh sb="0" eb="5">
      <t>シュウガクシエンキン</t>
    </rPh>
    <phoneticPr fontId="1"/>
  </si>
  <si>
    <t>生徒数</t>
    <rPh sb="0" eb="3">
      <t>セイトスウ</t>
    </rPh>
    <phoneticPr fontId="1"/>
  </si>
  <si>
    <t>面接指導等
実施施設</t>
    <rPh sb="0" eb="5">
      <t>メンセツシドウトウ</t>
    </rPh>
    <rPh sb="6" eb="8">
      <t>ジッシ</t>
    </rPh>
    <rPh sb="8" eb="10">
      <t>シセツ</t>
    </rPh>
    <phoneticPr fontId="1"/>
  </si>
  <si>
    <t>学習等
支援施設</t>
    <rPh sb="0" eb="3">
      <t>ガクシュウトウ</t>
    </rPh>
    <rPh sb="4" eb="8">
      <t>シエンシセツ</t>
    </rPh>
    <phoneticPr fontId="1"/>
  </si>
  <si>
    <t>（１）体育系についての成果</t>
    <rPh sb="3" eb="6">
      <t>タイイクケイ</t>
    </rPh>
    <rPh sb="11" eb="13">
      <t>セイカ</t>
    </rPh>
    <phoneticPr fontId="1"/>
  </si>
  <si>
    <t>（２）文化系についての成果</t>
    <rPh sb="3" eb="6">
      <t>ブンカケイ</t>
    </rPh>
    <rPh sb="11" eb="13">
      <t>セイカ</t>
    </rPh>
    <phoneticPr fontId="1"/>
  </si>
  <si>
    <t>２．教育活動について</t>
    <rPh sb="2" eb="6">
      <t>キョウイクカツドウ</t>
    </rPh>
    <phoneticPr fontId="1"/>
  </si>
  <si>
    <t>３．部活動等の活動成果について</t>
    <rPh sb="2" eb="5">
      <t>ブカツドウ</t>
    </rPh>
    <rPh sb="5" eb="6">
      <t>トウ</t>
    </rPh>
    <rPh sb="7" eb="9">
      <t>カツドウ</t>
    </rPh>
    <rPh sb="9" eb="11">
      <t>セイカ</t>
    </rPh>
    <phoneticPr fontId="1"/>
  </si>
  <si>
    <t>※　その他の経常費補助金とは都道府県の条例等により交付されるもの</t>
    <rPh sb="4" eb="5">
      <t>タ</t>
    </rPh>
    <rPh sb="6" eb="9">
      <t>ケイジョウヒ</t>
    </rPh>
    <rPh sb="9" eb="12">
      <t>ホジョキン</t>
    </rPh>
    <rPh sb="14" eb="18">
      <t>トドウフケン</t>
    </rPh>
    <rPh sb="19" eb="22">
      <t>ジョウレイトウ</t>
    </rPh>
    <rPh sb="25" eb="27">
      <t>コウフ</t>
    </rPh>
    <phoneticPr fontId="1"/>
  </si>
  <si>
    <t>増加傾向</t>
    <rPh sb="0" eb="4">
      <t>ゾウカケイコウ</t>
    </rPh>
    <phoneticPr fontId="1"/>
  </si>
  <si>
    <t>横這い</t>
    <rPh sb="0" eb="2">
      <t>ヨコバ</t>
    </rPh>
    <phoneticPr fontId="1"/>
  </si>
  <si>
    <t>減少傾向</t>
    <rPh sb="0" eb="4">
      <t>ゲンショウケイコウ</t>
    </rPh>
    <phoneticPr fontId="1"/>
  </si>
  <si>
    <t>学業不振・
学校不適応</t>
    <rPh sb="0" eb="4">
      <t>ガクギョウフシン</t>
    </rPh>
    <rPh sb="6" eb="11">
      <t>ガッコウフテキオウ</t>
    </rPh>
    <phoneticPr fontId="1"/>
  </si>
  <si>
    <t>年度間に退学した生徒の退学理由</t>
    <rPh sb="0" eb="3">
      <t>ネンドカン</t>
    </rPh>
    <rPh sb="4" eb="6">
      <t>タイガク</t>
    </rPh>
    <rPh sb="8" eb="10">
      <t>セイト</t>
    </rPh>
    <rPh sb="11" eb="15">
      <t>タイガクリユウ</t>
    </rPh>
    <phoneticPr fontId="1"/>
  </si>
  <si>
    <t>進路変更</t>
    <rPh sb="0" eb="4">
      <t>シンロヘンコウ</t>
    </rPh>
    <phoneticPr fontId="1"/>
  </si>
  <si>
    <t>病気・けが
・死亡等</t>
    <rPh sb="0" eb="2">
      <t>ビョウキ</t>
    </rPh>
    <rPh sb="7" eb="9">
      <t>シボウ</t>
    </rPh>
    <rPh sb="9" eb="10">
      <t>トウ</t>
    </rPh>
    <phoneticPr fontId="1"/>
  </si>
  <si>
    <t>経済的理由</t>
    <rPh sb="0" eb="5">
      <t>ケイザイテキリユウ</t>
    </rPh>
    <phoneticPr fontId="1"/>
  </si>
  <si>
    <t>その他
理由・不明</t>
    <rPh sb="2" eb="3">
      <t>タ</t>
    </rPh>
    <rPh sb="4" eb="6">
      <t>リユウ</t>
    </rPh>
    <rPh sb="7" eb="9">
      <t>フメイ</t>
    </rPh>
    <phoneticPr fontId="1"/>
  </si>
  <si>
    <t>（３）生徒の退学、転学状況</t>
    <rPh sb="3" eb="5">
      <t>セイト</t>
    </rPh>
    <rPh sb="6" eb="8">
      <t>タイガク</t>
    </rPh>
    <rPh sb="9" eb="11">
      <t>テンガク</t>
    </rPh>
    <rPh sb="11" eb="13">
      <t>ジョウキョウ</t>
    </rPh>
    <phoneticPr fontId="1"/>
  </si>
  <si>
    <t>年度間に転学した生徒の転学理由</t>
    <rPh sb="0" eb="3">
      <t>ネンドカン</t>
    </rPh>
    <rPh sb="4" eb="6">
      <t>テンガク</t>
    </rPh>
    <rPh sb="8" eb="10">
      <t>セイト</t>
    </rPh>
    <rPh sb="11" eb="13">
      <t>テンガク</t>
    </rPh>
    <rPh sb="13" eb="15">
      <t>リユウ</t>
    </rPh>
    <phoneticPr fontId="1"/>
  </si>
  <si>
    <t>（４）情報化の状況</t>
    <rPh sb="3" eb="5">
      <t>ジョウホウ</t>
    </rPh>
    <rPh sb="5" eb="6">
      <t>カ</t>
    </rPh>
    <rPh sb="7" eb="9">
      <t>ジョウキョウ</t>
    </rPh>
    <phoneticPr fontId="1"/>
  </si>
  <si>
    <t>生徒用PC台数</t>
    <rPh sb="0" eb="3">
      <t>セイトヨウ</t>
    </rPh>
    <rPh sb="5" eb="7">
      <t>ダイスウ</t>
    </rPh>
    <phoneticPr fontId="1"/>
  </si>
  <si>
    <t>学校所有</t>
    <rPh sb="0" eb="4">
      <t>ガッコウショユウ</t>
    </rPh>
    <phoneticPr fontId="1"/>
  </si>
  <si>
    <t>保護者購入</t>
    <rPh sb="0" eb="3">
      <t>ホゴシャ</t>
    </rPh>
    <rPh sb="3" eb="5">
      <t>コウニュウ</t>
    </rPh>
    <phoneticPr fontId="1"/>
  </si>
  <si>
    <t>教員用PC台数</t>
    <rPh sb="0" eb="2">
      <t>キョウイン</t>
    </rPh>
    <rPh sb="2" eb="3">
      <t>ヨウ</t>
    </rPh>
    <rPh sb="5" eb="7">
      <t>ダイスウ</t>
    </rPh>
    <phoneticPr fontId="1"/>
  </si>
  <si>
    <t>実施校</t>
    <rPh sb="0" eb="3">
      <t>ジッシコウ</t>
    </rPh>
    <phoneticPr fontId="1"/>
  </si>
  <si>
    <t>施　　設</t>
    <rPh sb="0" eb="1">
      <t>シ</t>
    </rPh>
    <rPh sb="3" eb="4">
      <t>セツ</t>
    </rPh>
    <phoneticPr fontId="1"/>
  </si>
  <si>
    <t>PC室</t>
    <rPh sb="2" eb="3">
      <t>シツ</t>
    </rPh>
    <phoneticPr fontId="1"/>
  </si>
  <si>
    <t>普通教室</t>
    <rPh sb="0" eb="4">
      <t>フツウキョウシツ</t>
    </rPh>
    <phoneticPr fontId="1"/>
  </si>
  <si>
    <t>職員室</t>
    <rPh sb="0" eb="3">
      <t>ショクインシツ</t>
    </rPh>
    <phoneticPr fontId="1"/>
  </si>
  <si>
    <t>※　保護者購入とは、実施校からの要請により購入したもののみとしてください。</t>
    <rPh sb="2" eb="5">
      <t>ホゴシャ</t>
    </rPh>
    <rPh sb="5" eb="7">
      <t>コウニュウ</t>
    </rPh>
    <rPh sb="10" eb="13">
      <t>ジッシコウ</t>
    </rPh>
    <rPh sb="16" eb="18">
      <t>ヨウセイ</t>
    </rPh>
    <rPh sb="21" eb="23">
      <t>コウニュウ</t>
    </rPh>
    <phoneticPr fontId="1"/>
  </si>
  <si>
    <t>※　面接指導等実施施設と学習等支援施設については使用できる施設数をご記入ください。</t>
    <rPh sb="2" eb="4">
      <t>メンセツ</t>
    </rPh>
    <rPh sb="4" eb="6">
      <t>シドウ</t>
    </rPh>
    <rPh sb="6" eb="7">
      <t>トウ</t>
    </rPh>
    <rPh sb="7" eb="9">
      <t>ジッシ</t>
    </rPh>
    <rPh sb="9" eb="11">
      <t>シセツ</t>
    </rPh>
    <rPh sb="12" eb="14">
      <t>ガクシュウ</t>
    </rPh>
    <rPh sb="14" eb="15">
      <t>トウ</t>
    </rPh>
    <rPh sb="15" eb="17">
      <t>シエン</t>
    </rPh>
    <rPh sb="17" eb="19">
      <t>シセツ</t>
    </rPh>
    <rPh sb="24" eb="26">
      <t>シヨウ</t>
    </rPh>
    <rPh sb="29" eb="32">
      <t>シセツスウ</t>
    </rPh>
    <rPh sb="34" eb="36">
      <t>キニュウ</t>
    </rPh>
    <phoneticPr fontId="1"/>
  </si>
  <si>
    <t>　　例えば、普通教室で使用できる施設が３施設ある場合には、普通教室の欄に”３”を記入する。</t>
    <rPh sb="2" eb="3">
      <t>タト</t>
    </rPh>
    <rPh sb="6" eb="10">
      <t>フツウキョウシツ</t>
    </rPh>
    <rPh sb="11" eb="13">
      <t>シヨウ</t>
    </rPh>
    <rPh sb="16" eb="18">
      <t>シセツ</t>
    </rPh>
    <rPh sb="20" eb="22">
      <t>シセツ</t>
    </rPh>
    <rPh sb="24" eb="26">
      <t>バアイ</t>
    </rPh>
    <rPh sb="29" eb="33">
      <t>フツウキョウシツ</t>
    </rPh>
    <rPh sb="34" eb="35">
      <t>ラン</t>
    </rPh>
    <rPh sb="40" eb="42">
      <t>キニュウ</t>
    </rPh>
    <phoneticPr fontId="1"/>
  </si>
  <si>
    <t>※　非活動生徒とは在籍しながら１科目も履修していない生徒として下さい。</t>
    <rPh sb="2" eb="3">
      <t>ヒ</t>
    </rPh>
    <rPh sb="3" eb="7">
      <t>カツドウセイト</t>
    </rPh>
    <rPh sb="9" eb="11">
      <t>ザイセキ</t>
    </rPh>
    <rPh sb="16" eb="18">
      <t>カモク</t>
    </rPh>
    <rPh sb="19" eb="21">
      <t>リシュウ</t>
    </rPh>
    <rPh sb="26" eb="28">
      <t>セイト</t>
    </rPh>
    <rPh sb="31" eb="32">
      <t>クダ</t>
    </rPh>
    <phoneticPr fontId="1"/>
  </si>
  <si>
    <t>特別教室</t>
    <rPh sb="0" eb="2">
      <t>トクベツ</t>
    </rPh>
    <rPh sb="2" eb="4">
      <t>キョウシツ</t>
    </rPh>
    <phoneticPr fontId="1"/>
  </si>
  <si>
    <t>対象生徒数</t>
    <rPh sb="0" eb="5">
      <t>タイショウセイトスウ</t>
    </rPh>
    <phoneticPr fontId="1"/>
  </si>
  <si>
    <t>自校の施設</t>
    <rPh sb="0" eb="2">
      <t>ジコウ</t>
    </rPh>
    <rPh sb="3" eb="5">
      <t>シセツ</t>
    </rPh>
    <phoneticPr fontId="1"/>
  </si>
  <si>
    <t>自校以外の施設</t>
    <rPh sb="0" eb="2">
      <t>ジコウ</t>
    </rPh>
    <rPh sb="2" eb="4">
      <t>イガイ</t>
    </rPh>
    <rPh sb="5" eb="7">
      <t>シセツ</t>
    </rPh>
    <phoneticPr fontId="1"/>
  </si>
  <si>
    <t>以 上</t>
    <rPh sb="0" eb="1">
      <t>イ</t>
    </rPh>
    <rPh sb="2" eb="3">
      <t>ウエ</t>
    </rPh>
    <phoneticPr fontId="1"/>
  </si>
  <si>
    <t>履修者数</t>
    <rPh sb="0" eb="2">
      <t>リシュウ</t>
    </rPh>
    <rPh sb="2" eb="3">
      <t>シャ</t>
    </rPh>
    <rPh sb="3" eb="4">
      <t>スウ</t>
    </rPh>
    <phoneticPr fontId="1"/>
  </si>
  <si>
    <t>病気・
けが等</t>
    <rPh sb="0" eb="2">
      <t>ビョウキ</t>
    </rPh>
    <rPh sb="6" eb="7">
      <t>トウ</t>
    </rPh>
    <phoneticPr fontId="1"/>
  </si>
  <si>
    <t>（記入例）</t>
    <rPh sb="1" eb="4">
      <t>キニュウレイ</t>
    </rPh>
    <phoneticPr fontId="1"/>
  </si>
  <si>
    <t>ご協力頂きありがとうございました。</t>
    <rPh sb="1" eb="3">
      <t>キョウリョク</t>
    </rPh>
    <rPh sb="3" eb="4">
      <t>イタダ</t>
    </rPh>
    <phoneticPr fontId="1"/>
  </si>
  <si>
    <t>③　国体等全日本レベルの大会（都道府県大会を含む）、国際レベルの大会</t>
    <rPh sb="2" eb="4">
      <t>コクタイ</t>
    </rPh>
    <rPh sb="4" eb="5">
      <t>トウ</t>
    </rPh>
    <rPh sb="5" eb="8">
      <t>ゼンニッポン</t>
    </rPh>
    <rPh sb="12" eb="14">
      <t>タイカイ</t>
    </rPh>
    <rPh sb="15" eb="19">
      <t>トドウフケン</t>
    </rPh>
    <rPh sb="19" eb="21">
      <t>タイカイ</t>
    </rPh>
    <rPh sb="26" eb="28">
      <t>コクサイ</t>
    </rPh>
    <rPh sb="32" eb="34">
      <t>タイカイ</t>
    </rPh>
    <phoneticPr fontId="1"/>
  </si>
  <si>
    <t>デイケア・治療</t>
    <rPh sb="5" eb="7">
      <t>チリョウ</t>
    </rPh>
    <phoneticPr fontId="1"/>
  </si>
  <si>
    <t>浪　人</t>
    <phoneticPr fontId="1"/>
  </si>
  <si>
    <t>保護者の
転居等</t>
    <rPh sb="0" eb="3">
      <t>ホゴシャ</t>
    </rPh>
    <rPh sb="5" eb="7">
      <t>テンキョ</t>
    </rPh>
    <rPh sb="7" eb="8">
      <t>トウ</t>
    </rPh>
    <phoneticPr fontId="1"/>
  </si>
  <si>
    <t>面接指導等実施施設（自校の施設）</t>
    <rPh sb="0" eb="5">
      <t>メンセツシドウトウ</t>
    </rPh>
    <rPh sb="5" eb="9">
      <t>ジッシシセツ</t>
    </rPh>
    <rPh sb="10" eb="12">
      <t>ジコウ</t>
    </rPh>
    <rPh sb="13" eb="15">
      <t>シセツ</t>
    </rPh>
    <phoneticPr fontId="1"/>
  </si>
  <si>
    <t>学習等支援施設（自校の施設）</t>
    <rPh sb="0" eb="3">
      <t>ガクシュウトウ</t>
    </rPh>
    <rPh sb="3" eb="7">
      <t>シエンシセツ</t>
    </rPh>
    <rPh sb="8" eb="10">
      <t>ジコウ</t>
    </rPh>
    <rPh sb="11" eb="13">
      <t>シセツ</t>
    </rPh>
    <phoneticPr fontId="1"/>
  </si>
  <si>
    <t>面接指導等実施施設（自校以外の施設）</t>
    <rPh sb="0" eb="5">
      <t>メンセツシドウトウ</t>
    </rPh>
    <rPh sb="5" eb="9">
      <t>ジッシシセツ</t>
    </rPh>
    <rPh sb="10" eb="12">
      <t>ジコウ</t>
    </rPh>
    <rPh sb="12" eb="14">
      <t>イガイ</t>
    </rPh>
    <rPh sb="15" eb="17">
      <t>シセツ</t>
    </rPh>
    <phoneticPr fontId="1"/>
  </si>
  <si>
    <t>学習等支援施設（自校以外の施設）</t>
    <rPh sb="0" eb="3">
      <t>ガクシュウトウ</t>
    </rPh>
    <rPh sb="3" eb="7">
      <t>シエンシセツ</t>
    </rPh>
    <phoneticPr fontId="1"/>
  </si>
  <si>
    <t>※　実施校で無線LANを使用できる箇所には”１”をご記入ください。</t>
    <rPh sb="2" eb="5">
      <t>ジッシコウ</t>
    </rPh>
    <rPh sb="6" eb="8">
      <t>ムセン</t>
    </rPh>
    <rPh sb="12" eb="14">
      <t>シヨウ</t>
    </rPh>
    <rPh sb="17" eb="19">
      <t>カショ</t>
    </rPh>
    <rPh sb="26" eb="28">
      <t>キニュウ</t>
    </rPh>
    <phoneticPr fontId="1"/>
  </si>
  <si>
    <t>学則定員</t>
    <rPh sb="0" eb="2">
      <t>ガクソク</t>
    </rPh>
    <rPh sb="2" eb="4">
      <t>テイイン</t>
    </rPh>
    <phoneticPr fontId="1"/>
  </si>
  <si>
    <t>転入生</t>
    <rPh sb="0" eb="3">
      <t>テンニュウセイ</t>
    </rPh>
    <phoneticPr fontId="1"/>
  </si>
  <si>
    <t>編入生</t>
    <rPh sb="0" eb="3">
      <t>ヘンニュウセイ</t>
    </rPh>
    <phoneticPr fontId="1"/>
  </si>
  <si>
    <t>学習指導のスタイル</t>
    <rPh sb="0" eb="4">
      <t>ガクシュウシドウ</t>
    </rPh>
    <phoneticPr fontId="1"/>
  </si>
  <si>
    <t>実施校より委嘱</t>
    <rPh sb="0" eb="2">
      <t>ジッシ</t>
    </rPh>
    <rPh sb="2" eb="3">
      <t>コウ</t>
    </rPh>
    <rPh sb="5" eb="7">
      <t>イショク</t>
    </rPh>
    <phoneticPr fontId="1"/>
  </si>
  <si>
    <t>※　新入生は令和５年４月１日時点、転入生、編入生は令和４年度間としてください.</t>
    <rPh sb="2" eb="5">
      <t>シンニュウセイ</t>
    </rPh>
    <rPh sb="6" eb="8">
      <t>レイワ</t>
    </rPh>
    <rPh sb="9" eb="10">
      <t>ネン</t>
    </rPh>
    <rPh sb="11" eb="12">
      <t>ガツ</t>
    </rPh>
    <rPh sb="13" eb="14">
      <t>ヒ</t>
    </rPh>
    <rPh sb="14" eb="16">
      <t>ジテン</t>
    </rPh>
    <rPh sb="17" eb="18">
      <t>テン</t>
    </rPh>
    <rPh sb="18" eb="20">
      <t>ニュウセイ</t>
    </rPh>
    <rPh sb="21" eb="24">
      <t>ヘンニュウセイ</t>
    </rPh>
    <rPh sb="25" eb="27">
      <t>レイワ</t>
    </rPh>
    <rPh sb="28" eb="31">
      <t>ネンドカン</t>
    </rPh>
    <phoneticPr fontId="1"/>
  </si>
  <si>
    <t>就労移行支援事業所等</t>
    <rPh sb="0" eb="6">
      <t>シュウロウイコウシエン</t>
    </rPh>
    <rPh sb="6" eb="9">
      <t>ジギョウショ</t>
    </rPh>
    <rPh sb="9" eb="10">
      <t>トウ</t>
    </rPh>
    <phoneticPr fontId="1"/>
  </si>
  <si>
    <t>人数</t>
    <rPh sb="0" eb="2">
      <t>ニンズウ</t>
    </rPh>
    <phoneticPr fontId="1"/>
  </si>
  <si>
    <t>本　俸</t>
    <rPh sb="0" eb="1">
      <t>ホン</t>
    </rPh>
    <rPh sb="2" eb="3">
      <t>ボウ</t>
    </rPh>
    <phoneticPr fontId="1"/>
  </si>
  <si>
    <t>その他手当</t>
    <rPh sb="2" eb="3">
      <t>タ</t>
    </rPh>
    <rPh sb="3" eb="5">
      <t>テアテ</t>
    </rPh>
    <phoneticPr fontId="1"/>
  </si>
  <si>
    <t>所定福利費</t>
    <rPh sb="0" eb="2">
      <t>ショテイ</t>
    </rPh>
    <rPh sb="2" eb="5">
      <t>フクリヒ</t>
    </rPh>
    <phoneticPr fontId="1"/>
  </si>
  <si>
    <t>勤続年数</t>
    <rPh sb="0" eb="4">
      <t>キンゾクネンスウ</t>
    </rPh>
    <phoneticPr fontId="1"/>
  </si>
  <si>
    <t>年齢</t>
    <rPh sb="0" eb="2">
      <t>ネンレイ</t>
    </rPh>
    <phoneticPr fontId="1"/>
  </si>
  <si>
    <t>（人）</t>
    <rPh sb="1" eb="2">
      <t>ヒト</t>
    </rPh>
    <phoneticPr fontId="1"/>
  </si>
  <si>
    <t>平均</t>
    <rPh sb="0" eb="2">
      <t>ヘイキン</t>
    </rPh>
    <phoneticPr fontId="1"/>
  </si>
  <si>
    <t>本務</t>
    <rPh sb="0" eb="2">
      <t>ホンム</t>
    </rPh>
    <phoneticPr fontId="1"/>
  </si>
  <si>
    <t>兼務</t>
    <rPh sb="0" eb="2">
      <t>ケンム</t>
    </rPh>
    <phoneticPr fontId="1"/>
  </si>
  <si>
    <t>面接指導等実施施設</t>
    <rPh sb="0" eb="4">
      <t>メンセツシドウ</t>
    </rPh>
    <rPh sb="4" eb="5">
      <t>トウ</t>
    </rPh>
    <rPh sb="5" eb="9">
      <t>ジッシシセツ</t>
    </rPh>
    <phoneticPr fontId="1"/>
  </si>
  <si>
    <t>委嘱料計</t>
    <rPh sb="0" eb="3">
      <t>イショクリョウ</t>
    </rPh>
    <rPh sb="3" eb="4">
      <t>ケイ</t>
    </rPh>
    <phoneticPr fontId="1"/>
  </si>
  <si>
    <t>学習等支援施設</t>
    <rPh sb="0" eb="3">
      <t>ガクシュウトウ</t>
    </rPh>
    <rPh sb="3" eb="7">
      <t>シエンシセツ</t>
    </rPh>
    <phoneticPr fontId="1"/>
  </si>
  <si>
    <t>自校以外の施設</t>
    <rPh sb="0" eb="4">
      <t>ジコウイガイ</t>
    </rPh>
    <rPh sb="5" eb="7">
      <t>シセツ</t>
    </rPh>
    <phoneticPr fontId="1"/>
  </si>
  <si>
    <t>委嘱人数</t>
    <rPh sb="0" eb="2">
      <t>イショク</t>
    </rPh>
    <rPh sb="2" eb="4">
      <t>ニンズウ</t>
    </rPh>
    <phoneticPr fontId="1"/>
  </si>
  <si>
    <r>
      <t>計</t>
    </r>
    <r>
      <rPr>
        <sz val="8"/>
        <rFont val="游明朝"/>
        <family val="1"/>
        <charset val="128"/>
      </rPr>
      <t>（在籍生徒数）</t>
    </r>
    <rPh sb="0" eb="1">
      <t>ケイ</t>
    </rPh>
    <rPh sb="2" eb="7">
      <t>ザイセキセイトスウ</t>
    </rPh>
    <phoneticPr fontId="1"/>
  </si>
  <si>
    <r>
      <t>本務</t>
    </r>
    <r>
      <rPr>
        <sz val="8"/>
        <rFont val="游明朝"/>
        <family val="1"/>
        <charset val="128"/>
      </rPr>
      <t>（専任）</t>
    </r>
    <rPh sb="0" eb="2">
      <t>ホンム</t>
    </rPh>
    <rPh sb="3" eb="5">
      <t>センニン</t>
    </rPh>
    <phoneticPr fontId="1"/>
  </si>
  <si>
    <t>都道府県</t>
    <rPh sb="0" eb="4">
      <t>トドウフケン</t>
    </rPh>
    <phoneticPr fontId="1"/>
  </si>
  <si>
    <t>男子</t>
    <rPh sb="0" eb="2">
      <t>ダンシ</t>
    </rPh>
    <phoneticPr fontId="1"/>
  </si>
  <si>
    <t>女子</t>
    <rPh sb="0" eb="2">
      <t>ジョシ</t>
    </rPh>
    <phoneticPr fontId="1"/>
  </si>
  <si>
    <t>北海道・東北</t>
    <rPh sb="0" eb="3">
      <t>ホッカイドウ</t>
    </rPh>
    <rPh sb="4" eb="6">
      <t>トウホク</t>
    </rPh>
    <phoneticPr fontId="1"/>
  </si>
  <si>
    <t>青　森</t>
    <rPh sb="0" eb="1">
      <t>アオ</t>
    </rPh>
    <rPh sb="2" eb="3">
      <t>モリ</t>
    </rPh>
    <phoneticPr fontId="1"/>
  </si>
  <si>
    <t>岩　手</t>
    <rPh sb="0" eb="1">
      <t>イワ</t>
    </rPh>
    <rPh sb="2" eb="3">
      <t>テ</t>
    </rPh>
    <phoneticPr fontId="1"/>
  </si>
  <si>
    <t>秋　田</t>
    <rPh sb="0" eb="1">
      <t>アキ</t>
    </rPh>
    <rPh sb="2" eb="3">
      <t>タ</t>
    </rPh>
    <phoneticPr fontId="1"/>
  </si>
  <si>
    <t>宮　城</t>
    <rPh sb="0" eb="1">
      <t>ミヤ</t>
    </rPh>
    <rPh sb="2" eb="3">
      <t>シロ</t>
    </rPh>
    <phoneticPr fontId="1"/>
  </si>
  <si>
    <t>山　形</t>
    <rPh sb="0" eb="1">
      <t>ヤマ</t>
    </rPh>
    <rPh sb="2" eb="3">
      <t>カタチ</t>
    </rPh>
    <phoneticPr fontId="1"/>
  </si>
  <si>
    <t>福　島</t>
    <rPh sb="0" eb="1">
      <t>フク</t>
    </rPh>
    <rPh sb="2" eb="3">
      <t>シマ</t>
    </rPh>
    <phoneticPr fontId="1"/>
  </si>
  <si>
    <t>関東</t>
    <rPh sb="0" eb="2">
      <t>カントウ</t>
    </rPh>
    <phoneticPr fontId="1"/>
  </si>
  <si>
    <t>茨　城</t>
    <rPh sb="0" eb="1">
      <t>イバラ</t>
    </rPh>
    <rPh sb="2" eb="3">
      <t>シロ</t>
    </rPh>
    <phoneticPr fontId="1"/>
  </si>
  <si>
    <t>栃　木</t>
    <rPh sb="0" eb="1">
      <t>トチ</t>
    </rPh>
    <rPh sb="2" eb="3">
      <t>キ</t>
    </rPh>
    <phoneticPr fontId="1"/>
  </si>
  <si>
    <t>群　馬</t>
    <rPh sb="0" eb="1">
      <t>グン</t>
    </rPh>
    <rPh sb="2" eb="3">
      <t>ウマ</t>
    </rPh>
    <phoneticPr fontId="1"/>
  </si>
  <si>
    <t>埼　玉</t>
    <rPh sb="0" eb="1">
      <t>サキ</t>
    </rPh>
    <rPh sb="2" eb="3">
      <t>タマ</t>
    </rPh>
    <phoneticPr fontId="1"/>
  </si>
  <si>
    <t>千　葉</t>
    <rPh sb="0" eb="1">
      <t>セン</t>
    </rPh>
    <rPh sb="2" eb="3">
      <t>ハ</t>
    </rPh>
    <phoneticPr fontId="1"/>
  </si>
  <si>
    <t>東　京</t>
    <rPh sb="0" eb="1">
      <t>ヒガシ</t>
    </rPh>
    <rPh sb="2" eb="3">
      <t>キョウ</t>
    </rPh>
    <phoneticPr fontId="1"/>
  </si>
  <si>
    <t>神奈川</t>
    <rPh sb="0" eb="3">
      <t>カナガワ</t>
    </rPh>
    <phoneticPr fontId="1"/>
  </si>
  <si>
    <t>中部</t>
    <rPh sb="0" eb="2">
      <t>チュウブ</t>
    </rPh>
    <phoneticPr fontId="1"/>
  </si>
  <si>
    <t>新　潟</t>
    <rPh sb="0" eb="1">
      <t>シン</t>
    </rPh>
    <rPh sb="2" eb="3">
      <t>カタ</t>
    </rPh>
    <phoneticPr fontId="1"/>
  </si>
  <si>
    <t>富　山</t>
    <rPh sb="0" eb="1">
      <t>トミ</t>
    </rPh>
    <rPh sb="2" eb="3">
      <t>ヤマ</t>
    </rPh>
    <phoneticPr fontId="1"/>
  </si>
  <si>
    <t>石　川</t>
    <rPh sb="0" eb="1">
      <t>イシ</t>
    </rPh>
    <rPh sb="2" eb="3">
      <t>カワ</t>
    </rPh>
    <phoneticPr fontId="1"/>
  </si>
  <si>
    <t>福　井</t>
    <rPh sb="0" eb="1">
      <t>フク</t>
    </rPh>
    <rPh sb="2" eb="3">
      <t>イ</t>
    </rPh>
    <phoneticPr fontId="1"/>
  </si>
  <si>
    <t>山　梨</t>
    <rPh sb="0" eb="1">
      <t>ヤマ</t>
    </rPh>
    <rPh sb="2" eb="3">
      <t>ナシ</t>
    </rPh>
    <phoneticPr fontId="1"/>
  </si>
  <si>
    <t>長　野</t>
    <rPh sb="0" eb="1">
      <t>チョウ</t>
    </rPh>
    <rPh sb="2" eb="3">
      <t>ノ</t>
    </rPh>
    <phoneticPr fontId="1"/>
  </si>
  <si>
    <t>岐　阜</t>
    <rPh sb="0" eb="1">
      <t>チマタ</t>
    </rPh>
    <rPh sb="2" eb="3">
      <t>フ</t>
    </rPh>
    <phoneticPr fontId="1"/>
  </si>
  <si>
    <t>静　岡</t>
    <rPh sb="0" eb="1">
      <t>セイ</t>
    </rPh>
    <rPh sb="2" eb="3">
      <t>オカ</t>
    </rPh>
    <phoneticPr fontId="1"/>
  </si>
  <si>
    <t>愛　知</t>
    <rPh sb="0" eb="1">
      <t>アイ</t>
    </rPh>
    <rPh sb="2" eb="3">
      <t>チ</t>
    </rPh>
    <phoneticPr fontId="1"/>
  </si>
  <si>
    <t>近畿</t>
    <rPh sb="0" eb="2">
      <t>キンキ</t>
    </rPh>
    <phoneticPr fontId="1"/>
  </si>
  <si>
    <t>三　重</t>
    <rPh sb="0" eb="1">
      <t>サン</t>
    </rPh>
    <rPh sb="2" eb="3">
      <t>シゲル</t>
    </rPh>
    <phoneticPr fontId="1"/>
  </si>
  <si>
    <t>滋　賀</t>
    <rPh sb="0" eb="1">
      <t>シゲル</t>
    </rPh>
    <rPh sb="2" eb="3">
      <t>ガ</t>
    </rPh>
    <phoneticPr fontId="1"/>
  </si>
  <si>
    <t>京　都</t>
    <rPh sb="0" eb="1">
      <t>キョウ</t>
    </rPh>
    <rPh sb="2" eb="3">
      <t>ミヤコ</t>
    </rPh>
    <phoneticPr fontId="1"/>
  </si>
  <si>
    <t>大　阪</t>
    <rPh sb="0" eb="1">
      <t>ダイ</t>
    </rPh>
    <rPh sb="2" eb="3">
      <t>サカ</t>
    </rPh>
    <phoneticPr fontId="1"/>
  </si>
  <si>
    <t>兵　庫</t>
    <rPh sb="0" eb="1">
      <t>ヘイ</t>
    </rPh>
    <rPh sb="2" eb="3">
      <t>コ</t>
    </rPh>
    <phoneticPr fontId="1"/>
  </si>
  <si>
    <t>奈　良</t>
    <rPh sb="0" eb="1">
      <t>ナ</t>
    </rPh>
    <rPh sb="2" eb="3">
      <t>リョウ</t>
    </rPh>
    <phoneticPr fontId="1"/>
  </si>
  <si>
    <t>和歌山</t>
    <rPh sb="0" eb="3">
      <t>ワカヤマ</t>
    </rPh>
    <phoneticPr fontId="1"/>
  </si>
  <si>
    <t>中国</t>
    <rPh sb="0" eb="2">
      <t>チュウゴク</t>
    </rPh>
    <phoneticPr fontId="1"/>
  </si>
  <si>
    <t>鳥　取</t>
    <rPh sb="0" eb="1">
      <t>トリ</t>
    </rPh>
    <rPh sb="2" eb="3">
      <t>トリ</t>
    </rPh>
    <phoneticPr fontId="1"/>
  </si>
  <si>
    <t>島　根</t>
    <rPh sb="0" eb="1">
      <t>シマ</t>
    </rPh>
    <rPh sb="2" eb="3">
      <t>ネ</t>
    </rPh>
    <phoneticPr fontId="1"/>
  </si>
  <si>
    <t>岡　山</t>
    <rPh sb="0" eb="1">
      <t>オカ</t>
    </rPh>
    <rPh sb="2" eb="3">
      <t>ヤマ</t>
    </rPh>
    <phoneticPr fontId="1"/>
  </si>
  <si>
    <t>広　島</t>
    <rPh sb="0" eb="1">
      <t>ヒロ</t>
    </rPh>
    <rPh sb="2" eb="3">
      <t>シマ</t>
    </rPh>
    <phoneticPr fontId="1"/>
  </si>
  <si>
    <t>山　口</t>
    <rPh sb="0" eb="1">
      <t>ヤマ</t>
    </rPh>
    <rPh sb="2" eb="3">
      <t>クチ</t>
    </rPh>
    <phoneticPr fontId="1"/>
  </si>
  <si>
    <t>四国</t>
    <rPh sb="0" eb="2">
      <t>シコク</t>
    </rPh>
    <phoneticPr fontId="1"/>
  </si>
  <si>
    <t>徳　島</t>
    <rPh sb="0" eb="1">
      <t>トク</t>
    </rPh>
    <rPh sb="2" eb="3">
      <t>シマ</t>
    </rPh>
    <phoneticPr fontId="1"/>
  </si>
  <si>
    <t>香　川</t>
    <rPh sb="0" eb="1">
      <t>カ</t>
    </rPh>
    <rPh sb="2" eb="3">
      <t>カワ</t>
    </rPh>
    <phoneticPr fontId="1"/>
  </si>
  <si>
    <t>愛　媛</t>
    <rPh sb="0" eb="1">
      <t>アイ</t>
    </rPh>
    <rPh sb="2" eb="3">
      <t>ヒメ</t>
    </rPh>
    <phoneticPr fontId="1"/>
  </si>
  <si>
    <t>高　知</t>
    <rPh sb="0" eb="1">
      <t>コウ</t>
    </rPh>
    <rPh sb="2" eb="3">
      <t>チ</t>
    </rPh>
    <phoneticPr fontId="1"/>
  </si>
  <si>
    <t>九州・沖縄</t>
    <rPh sb="0" eb="2">
      <t>キュウシュウ</t>
    </rPh>
    <rPh sb="3" eb="5">
      <t>オキナワ</t>
    </rPh>
    <phoneticPr fontId="1"/>
  </si>
  <si>
    <t>福　岡</t>
    <rPh sb="0" eb="1">
      <t>フク</t>
    </rPh>
    <rPh sb="2" eb="3">
      <t>オカ</t>
    </rPh>
    <phoneticPr fontId="1"/>
  </si>
  <si>
    <t>佐　賀</t>
    <rPh sb="0" eb="1">
      <t>タスク</t>
    </rPh>
    <rPh sb="2" eb="3">
      <t>ガ</t>
    </rPh>
    <phoneticPr fontId="1"/>
  </si>
  <si>
    <t>長　崎</t>
    <rPh sb="0" eb="1">
      <t>チョウ</t>
    </rPh>
    <rPh sb="2" eb="3">
      <t>ザキ</t>
    </rPh>
    <phoneticPr fontId="1"/>
  </si>
  <si>
    <t>熊　本</t>
    <rPh sb="0" eb="1">
      <t>クマ</t>
    </rPh>
    <rPh sb="2" eb="3">
      <t>ホン</t>
    </rPh>
    <phoneticPr fontId="1"/>
  </si>
  <si>
    <t>大　分</t>
    <rPh sb="0" eb="1">
      <t>ダイ</t>
    </rPh>
    <rPh sb="2" eb="3">
      <t>ブン</t>
    </rPh>
    <phoneticPr fontId="1"/>
  </si>
  <si>
    <t>宮　崎</t>
    <rPh sb="0" eb="1">
      <t>ミヤ</t>
    </rPh>
    <rPh sb="2" eb="3">
      <t>ザキ</t>
    </rPh>
    <phoneticPr fontId="1"/>
  </si>
  <si>
    <t>鹿児島</t>
    <rPh sb="0" eb="3">
      <t>カゴシマ</t>
    </rPh>
    <phoneticPr fontId="1"/>
  </si>
  <si>
    <t>沖　縄</t>
    <rPh sb="0" eb="1">
      <t>オキ</t>
    </rPh>
    <rPh sb="2" eb="3">
      <t>ナワ</t>
    </rPh>
    <phoneticPr fontId="1"/>
  </si>
  <si>
    <t>海外</t>
    <rPh sb="0" eb="2">
      <t>カイガイ</t>
    </rPh>
    <phoneticPr fontId="1"/>
  </si>
  <si>
    <t>オンラインと集中スクーリング</t>
    <phoneticPr fontId="1"/>
  </si>
  <si>
    <t>副校長</t>
    <rPh sb="0" eb="3">
      <t>フクコウチョウ</t>
    </rPh>
    <phoneticPr fontId="1"/>
  </si>
  <si>
    <t>主幹教諭</t>
    <rPh sb="0" eb="4">
      <t>シュカンキョウユ</t>
    </rPh>
    <phoneticPr fontId="1"/>
  </si>
  <si>
    <t>指導教諭</t>
    <rPh sb="0" eb="4">
      <t>シドウキョウユ</t>
    </rPh>
    <phoneticPr fontId="1"/>
  </si>
  <si>
    <t>校　長</t>
    <rPh sb="0" eb="1">
      <t>コウ</t>
    </rPh>
    <rPh sb="2" eb="3">
      <t>チョウ</t>
    </rPh>
    <phoneticPr fontId="1"/>
  </si>
  <si>
    <t>教　頭</t>
    <rPh sb="0" eb="1">
      <t>キョウ</t>
    </rPh>
    <rPh sb="2" eb="3">
      <t>アタマ</t>
    </rPh>
    <phoneticPr fontId="1"/>
  </si>
  <si>
    <t>教　諭</t>
    <rPh sb="0" eb="1">
      <t>キョウ</t>
    </rPh>
    <rPh sb="2" eb="3">
      <t>サトシ</t>
    </rPh>
    <phoneticPr fontId="1"/>
  </si>
  <si>
    <t>助教諭</t>
    <rPh sb="0" eb="1">
      <t>ジョ</t>
    </rPh>
    <rPh sb="1" eb="2">
      <t>キョウ</t>
    </rPh>
    <rPh sb="2" eb="3">
      <t>サトシ</t>
    </rPh>
    <phoneticPr fontId="1"/>
  </si>
  <si>
    <t>養護教諭</t>
    <rPh sb="0" eb="2">
      <t>ヨウゴ</t>
    </rPh>
    <rPh sb="2" eb="4">
      <t>キョウユ</t>
    </rPh>
    <phoneticPr fontId="1"/>
  </si>
  <si>
    <t>養護助教諭</t>
    <rPh sb="2" eb="3">
      <t>ジョ</t>
    </rPh>
    <phoneticPr fontId="1"/>
  </si>
  <si>
    <t>栄養教諭</t>
    <rPh sb="0" eb="2">
      <t>エイヨウ</t>
    </rPh>
    <phoneticPr fontId="1"/>
  </si>
  <si>
    <t>①　教員</t>
    <rPh sb="2" eb="4">
      <t>キョウイン</t>
    </rPh>
    <phoneticPr fontId="1"/>
  </si>
  <si>
    <t>②　職員</t>
    <rPh sb="2" eb="4">
      <t>ショクイン</t>
    </rPh>
    <phoneticPr fontId="1"/>
  </si>
  <si>
    <t>事務職員</t>
    <rPh sb="2" eb="3">
      <t>ショク</t>
    </rPh>
    <phoneticPr fontId="1"/>
  </si>
  <si>
    <t>実習助手</t>
    <rPh sb="0" eb="2">
      <t>ジッシュウ</t>
    </rPh>
    <rPh sb="2" eb="4">
      <t>ジョシュ</t>
    </rPh>
    <phoneticPr fontId="1"/>
  </si>
  <si>
    <t>学校図書館事務職員</t>
    <rPh sb="0" eb="2">
      <t>ガッコウ</t>
    </rPh>
    <rPh sb="2" eb="5">
      <t>トショカン</t>
    </rPh>
    <rPh sb="5" eb="7">
      <t>ジム</t>
    </rPh>
    <rPh sb="7" eb="8">
      <t>ショク</t>
    </rPh>
    <phoneticPr fontId="1"/>
  </si>
  <si>
    <t>技術職員</t>
    <rPh sb="0" eb="2">
      <t>ギジュツ</t>
    </rPh>
    <rPh sb="2" eb="3">
      <t>ショク</t>
    </rPh>
    <phoneticPr fontId="1"/>
  </si>
  <si>
    <t>養護職員（看護師等）</t>
    <rPh sb="0" eb="2">
      <t>ヨウゴ</t>
    </rPh>
    <rPh sb="2" eb="4">
      <t>ショクイン</t>
    </rPh>
    <rPh sb="5" eb="8">
      <t>カンゴシ</t>
    </rPh>
    <rPh sb="8" eb="9">
      <t>トウ</t>
    </rPh>
    <phoneticPr fontId="1"/>
  </si>
  <si>
    <t>カウンセラー</t>
    <phoneticPr fontId="1"/>
  </si>
  <si>
    <t>ソーシャルワーカー</t>
    <phoneticPr fontId="1"/>
  </si>
  <si>
    <t>用務員</t>
    <rPh sb="0" eb="3">
      <t>ヨウムイン</t>
    </rPh>
    <phoneticPr fontId="1"/>
  </si>
  <si>
    <t>警備員・その他</t>
    <rPh sb="0" eb="3">
      <t>ケイビイン</t>
    </rPh>
    <rPh sb="6" eb="7">
      <t>タ</t>
    </rPh>
    <phoneticPr fontId="1"/>
  </si>
  <si>
    <t>４．学校経営について</t>
    <rPh sb="2" eb="6">
      <t>ガッコウケイエイ</t>
    </rPh>
    <phoneticPr fontId="1"/>
  </si>
  <si>
    <t>面接指導、添削指導以外の独自の学習指導等も含め指導のスタイル別に実施校に納付する額</t>
    <rPh sb="0" eb="4">
      <t>メンセツシドウ</t>
    </rPh>
    <rPh sb="5" eb="9">
      <t>テンサクシドウ</t>
    </rPh>
    <rPh sb="9" eb="11">
      <t>イガイ</t>
    </rPh>
    <rPh sb="12" eb="14">
      <t>ドクジ</t>
    </rPh>
    <rPh sb="15" eb="17">
      <t>ガクシュウ</t>
    </rPh>
    <rPh sb="17" eb="19">
      <t>シドウ</t>
    </rPh>
    <rPh sb="19" eb="20">
      <t>トウ</t>
    </rPh>
    <rPh sb="21" eb="22">
      <t>フク</t>
    </rPh>
    <rPh sb="23" eb="25">
      <t>シドウ</t>
    </rPh>
    <rPh sb="30" eb="31">
      <t>ベツ</t>
    </rPh>
    <rPh sb="32" eb="35">
      <t>ジッシコウ</t>
    </rPh>
    <rPh sb="36" eb="38">
      <t>ノウフ</t>
    </rPh>
    <rPh sb="40" eb="41">
      <t>ガク</t>
    </rPh>
    <phoneticPr fontId="1"/>
  </si>
  <si>
    <t>①　実施校の生徒の納付金</t>
    <rPh sb="2" eb="5">
      <t>ジッシコウ</t>
    </rPh>
    <rPh sb="6" eb="8">
      <t>セイト</t>
    </rPh>
    <rPh sb="9" eb="12">
      <t>ノウフキン</t>
    </rPh>
    <phoneticPr fontId="1"/>
  </si>
  <si>
    <t>入　学　時</t>
    <rPh sb="0" eb="1">
      <t>ニュウ</t>
    </rPh>
    <rPh sb="2" eb="3">
      <t>ガク</t>
    </rPh>
    <rPh sb="4" eb="5">
      <t>トキ</t>
    </rPh>
    <phoneticPr fontId="1"/>
  </si>
  <si>
    <t>入　学　後</t>
    <rPh sb="0" eb="1">
      <t>ニュウ</t>
    </rPh>
    <rPh sb="2" eb="3">
      <t>ガク</t>
    </rPh>
    <rPh sb="4" eb="5">
      <t>アト</t>
    </rPh>
    <phoneticPr fontId="1"/>
  </si>
  <si>
    <t>入学検定料</t>
    <rPh sb="0" eb="2">
      <t>ニュウガク</t>
    </rPh>
    <rPh sb="2" eb="5">
      <t>ケンテイリョウ</t>
    </rPh>
    <phoneticPr fontId="1"/>
  </si>
  <si>
    <t>入学金</t>
    <rPh sb="0" eb="3">
      <t>ニュウガクキン</t>
    </rPh>
    <phoneticPr fontId="1"/>
  </si>
  <si>
    <t>授業料</t>
    <rPh sb="0" eb="3">
      <t>ジュギョウリョウ</t>
    </rPh>
    <phoneticPr fontId="1"/>
  </si>
  <si>
    <t>施設設備費</t>
    <rPh sb="0" eb="5">
      <t>シセツセツビヒ</t>
    </rPh>
    <phoneticPr fontId="1"/>
  </si>
  <si>
    <t>- 1 -</t>
    <phoneticPr fontId="1"/>
  </si>
  <si>
    <t>基本的な通信教育のスタイル</t>
    <rPh sb="0" eb="2">
      <t>キホン</t>
    </rPh>
    <rPh sb="2" eb="3">
      <t>テキ</t>
    </rPh>
    <rPh sb="4" eb="6">
      <t>ツウシン</t>
    </rPh>
    <rPh sb="6" eb="8">
      <t>キョウイク</t>
    </rPh>
    <phoneticPr fontId="1"/>
  </si>
  <si>
    <t>②　全日本レベルの大会等（都道府県大会を含む）、国際レベルの大会</t>
    <rPh sb="2" eb="5">
      <t>ゼンニッポン</t>
    </rPh>
    <rPh sb="9" eb="11">
      <t>タイカイ</t>
    </rPh>
    <rPh sb="11" eb="12">
      <t>トウ</t>
    </rPh>
    <phoneticPr fontId="1"/>
  </si>
  <si>
    <t>（寄付金は除く）を記入してください。</t>
    <phoneticPr fontId="1"/>
  </si>
  <si>
    <t>なお、入学後の区分がない場合には計のみを記入してください。</t>
    <phoneticPr fontId="1"/>
  </si>
  <si>
    <t>（２）不登校経験生徒の状況</t>
    <rPh sb="3" eb="6">
      <t>フトウコウ</t>
    </rPh>
    <rPh sb="6" eb="8">
      <t>ケイケン</t>
    </rPh>
    <rPh sb="8" eb="10">
      <t>セイト</t>
    </rPh>
    <rPh sb="11" eb="13">
      <t>ジョウキョウ</t>
    </rPh>
    <phoneticPr fontId="1"/>
  </si>
  <si>
    <t>①　中学校新卒の新入学生につきましては、令和５年度の入学時の面談等で不登校生徒である</t>
    <rPh sb="20" eb="22">
      <t>レイワ</t>
    </rPh>
    <rPh sb="23" eb="25">
      <t>ネンド</t>
    </rPh>
    <rPh sb="26" eb="29">
      <t>ニュウガクジ</t>
    </rPh>
    <rPh sb="30" eb="33">
      <t>メンダントウ</t>
    </rPh>
    <rPh sb="34" eb="39">
      <t>フトウコウセイト</t>
    </rPh>
    <phoneticPr fontId="1"/>
  </si>
  <si>
    <t>　　と判断した生徒数としてください。</t>
    <rPh sb="3" eb="5">
      <t>ハンダン</t>
    </rPh>
    <phoneticPr fontId="1"/>
  </si>
  <si>
    <t>②　転・編入生につきましては、令和４年度間に転・編入学した生徒のうち、受入時の面談等で</t>
    <rPh sb="2" eb="3">
      <t>テン</t>
    </rPh>
    <rPh sb="4" eb="7">
      <t>ヘンニュウセイ</t>
    </rPh>
    <rPh sb="15" eb="17">
      <t>レイワ</t>
    </rPh>
    <rPh sb="18" eb="20">
      <t>ネンド</t>
    </rPh>
    <rPh sb="20" eb="21">
      <t>カン</t>
    </rPh>
    <rPh sb="22" eb="23">
      <t>テン</t>
    </rPh>
    <rPh sb="24" eb="27">
      <t>ヘンニュウガク</t>
    </rPh>
    <rPh sb="29" eb="31">
      <t>セイト</t>
    </rPh>
    <rPh sb="35" eb="37">
      <t>ウケイレ</t>
    </rPh>
    <rPh sb="37" eb="38">
      <t>ジ</t>
    </rPh>
    <rPh sb="39" eb="42">
      <t>メンダントウ</t>
    </rPh>
    <phoneticPr fontId="1"/>
  </si>
  <si>
    <t>　　不登校生徒であると判断した生徒数としてください。</t>
    <rPh sb="11" eb="13">
      <t>ハンダン</t>
    </rPh>
    <phoneticPr fontId="1"/>
  </si>
  <si>
    <t>※　不登校経験生徒とは１年間に欠席が３０日程度以上あった生徒といたしますが、</t>
    <rPh sb="2" eb="5">
      <t>フトウコウ</t>
    </rPh>
    <rPh sb="5" eb="7">
      <t>ケイケン</t>
    </rPh>
    <rPh sb="7" eb="9">
      <t>セイト</t>
    </rPh>
    <rPh sb="12" eb="14">
      <t>ネンカン</t>
    </rPh>
    <rPh sb="15" eb="17">
      <t>ケッセキ</t>
    </rPh>
    <rPh sb="20" eb="21">
      <t>ヒ</t>
    </rPh>
    <rPh sb="21" eb="23">
      <t>テイド</t>
    </rPh>
    <rPh sb="23" eb="25">
      <t>イジョウ</t>
    </rPh>
    <rPh sb="28" eb="30">
      <t>セイト</t>
    </rPh>
    <phoneticPr fontId="1"/>
  </si>
  <si>
    <t>※　生徒数は令和５年３月３１日時点とし、比率は令和５年３月３１日時点の在籍生徒数（卒業</t>
    <rPh sb="2" eb="5">
      <t>セイトスウ</t>
    </rPh>
    <rPh sb="6" eb="8">
      <t>レイワ</t>
    </rPh>
    <rPh sb="9" eb="10">
      <t>ネン</t>
    </rPh>
    <rPh sb="11" eb="12">
      <t>ガツ</t>
    </rPh>
    <rPh sb="14" eb="15">
      <t>ヒ</t>
    </rPh>
    <rPh sb="15" eb="17">
      <t>ジテン</t>
    </rPh>
    <rPh sb="20" eb="22">
      <t>ヒリツ</t>
    </rPh>
    <rPh sb="23" eb="25">
      <t>レイワ</t>
    </rPh>
    <rPh sb="26" eb="27">
      <t>ネン</t>
    </rPh>
    <rPh sb="28" eb="29">
      <t>ガツ</t>
    </rPh>
    <rPh sb="31" eb="32">
      <t>ヒ</t>
    </rPh>
    <rPh sb="32" eb="34">
      <t>ジテン</t>
    </rPh>
    <rPh sb="35" eb="40">
      <t>ザイセキセイトスウ</t>
    </rPh>
    <phoneticPr fontId="1"/>
  </si>
  <si>
    <t>　　年次の生徒については卒業前の生徒数とする）を分母として算出してください。</t>
    <rPh sb="29" eb="31">
      <t>サンシュツ</t>
    </rPh>
    <phoneticPr fontId="1"/>
  </si>
  <si>
    <t>合計</t>
    <rPh sb="0" eb="2">
      <t>ゴウケイ</t>
    </rPh>
    <phoneticPr fontId="1"/>
  </si>
  <si>
    <t>フリガナ</t>
    <phoneticPr fontId="1"/>
  </si>
  <si>
    <t>科　目</t>
    <rPh sb="0" eb="1">
      <t>カ</t>
    </rPh>
    <rPh sb="2" eb="3">
      <t>メ</t>
    </rPh>
    <phoneticPr fontId="1"/>
  </si>
  <si>
    <t>収入の部</t>
    <rPh sb="0" eb="2">
      <t>シュウニュウ</t>
    </rPh>
    <rPh sb="3" eb="4">
      <t>ブ</t>
    </rPh>
    <phoneticPr fontId="1"/>
  </si>
  <si>
    <t>支出の部</t>
    <rPh sb="0" eb="2">
      <t>シシュツ</t>
    </rPh>
    <rPh sb="3" eb="4">
      <t>ブ</t>
    </rPh>
    <phoneticPr fontId="1"/>
  </si>
  <si>
    <t>補助金算定基礎額
（教職員給与費）</t>
    <rPh sb="0" eb="3">
      <t>ホジョキン</t>
    </rPh>
    <rPh sb="3" eb="5">
      <t>サンテイ</t>
    </rPh>
    <rPh sb="5" eb="7">
      <t>キソ</t>
    </rPh>
    <rPh sb="7" eb="8">
      <t>ガク</t>
    </rPh>
    <rPh sb="10" eb="13">
      <t>キョウショクイン</t>
    </rPh>
    <rPh sb="13" eb="15">
      <t>キュウヨ</t>
    </rPh>
    <rPh sb="15" eb="16">
      <t>ヒ</t>
    </rPh>
    <phoneticPr fontId="1"/>
  </si>
  <si>
    <t>補助金算定の対象
となる生徒数</t>
    <phoneticPr fontId="1"/>
  </si>
  <si>
    <t>交付金額</t>
    <rPh sb="0" eb="4">
      <t>コウフキンガク</t>
    </rPh>
    <phoneticPr fontId="1"/>
  </si>
  <si>
    <t>※　私立大学等経常費補助金とは私立高等学校等経常費補助として国より交付されるもの</t>
    <rPh sb="2" eb="4">
      <t>シリツ</t>
    </rPh>
    <rPh sb="4" eb="6">
      <t>ダイガク</t>
    </rPh>
    <rPh sb="6" eb="7">
      <t>トウ</t>
    </rPh>
    <rPh sb="7" eb="10">
      <t>ケイジョウヒ</t>
    </rPh>
    <rPh sb="10" eb="12">
      <t>ホジョ</t>
    </rPh>
    <rPh sb="12" eb="13">
      <t>キン</t>
    </rPh>
    <rPh sb="15" eb="17">
      <t>シリツ</t>
    </rPh>
    <rPh sb="17" eb="21">
      <t>コウトウガッコウ</t>
    </rPh>
    <rPh sb="21" eb="22">
      <t>トウ</t>
    </rPh>
    <rPh sb="22" eb="25">
      <t>ケイジョウヒ</t>
    </rPh>
    <rPh sb="25" eb="27">
      <t>ホジョ</t>
    </rPh>
    <rPh sb="30" eb="31">
      <t>クニ</t>
    </rPh>
    <rPh sb="33" eb="35">
      <t>コウフ</t>
    </rPh>
    <phoneticPr fontId="1"/>
  </si>
  <si>
    <t>②　その他の経常費補助金</t>
    <phoneticPr fontId="1"/>
  </si>
  <si>
    <t>①　私立大学等経常費補助金（国からの交付）</t>
    <rPh sb="14" eb="15">
      <t>クニ</t>
    </rPh>
    <rPh sb="18" eb="20">
      <t>コウフ</t>
    </rPh>
    <phoneticPr fontId="1"/>
  </si>
  <si>
    <t>※　学校が設置されている都道府県以外に居住している生徒を補助金算定の対象
となる生徒と</t>
    <rPh sb="2" eb="4">
      <t>ガッコウ</t>
    </rPh>
    <rPh sb="5" eb="7">
      <t>セッチ</t>
    </rPh>
    <rPh sb="12" eb="16">
      <t>トドウフケン</t>
    </rPh>
    <rPh sb="16" eb="18">
      <t>イガイ</t>
    </rPh>
    <rPh sb="19" eb="21">
      <t>キョジュウ</t>
    </rPh>
    <rPh sb="25" eb="27">
      <t>セイト</t>
    </rPh>
    <phoneticPr fontId="1"/>
  </si>
  <si>
    <t>　　してください。</t>
    <phoneticPr fontId="1"/>
  </si>
  <si>
    <r>
      <rPr>
        <sz val="11"/>
        <rFont val="游明朝"/>
        <family val="1"/>
        <charset val="128"/>
      </rPr>
      <t>計</t>
    </r>
    <r>
      <rPr>
        <sz val="7"/>
        <rFont val="游明朝"/>
        <family val="1"/>
        <charset val="128"/>
      </rPr>
      <t xml:space="preserve">
（在籍生徒数）</t>
    </r>
    <rPh sb="0" eb="1">
      <t>ケイ</t>
    </rPh>
    <rPh sb="3" eb="8">
      <t>ザイセキセイトスウ</t>
    </rPh>
    <phoneticPr fontId="1"/>
  </si>
  <si>
    <r>
      <t xml:space="preserve">新入生
</t>
    </r>
    <r>
      <rPr>
        <sz val="8"/>
        <rFont val="游明朝"/>
        <family val="1"/>
        <charset val="128"/>
      </rPr>
      <t>（中学卒業
　と同時）</t>
    </r>
    <rPh sb="0" eb="3">
      <t>シンニュウセイ</t>
    </rPh>
    <rPh sb="5" eb="7">
      <t>チュウガク</t>
    </rPh>
    <rPh sb="7" eb="9">
      <t>ソツギョウ</t>
    </rPh>
    <rPh sb="12" eb="14">
      <t>ドウジ</t>
    </rPh>
    <phoneticPr fontId="1"/>
  </si>
  <si>
    <r>
      <t xml:space="preserve">新入生
</t>
    </r>
    <r>
      <rPr>
        <sz val="8"/>
        <rFont val="游明朝"/>
        <family val="1"/>
        <charset val="128"/>
      </rPr>
      <t>（中学を
　既卒）</t>
    </r>
    <rPh sb="0" eb="3">
      <t>シンニュウセイ</t>
    </rPh>
    <rPh sb="5" eb="7">
      <t>チュウガク</t>
    </rPh>
    <rPh sb="10" eb="12">
      <t>キソツ</t>
    </rPh>
    <phoneticPr fontId="1"/>
  </si>
  <si>
    <t>左記のうち
全日制高校
からの転入生</t>
    <rPh sb="0" eb="2">
      <t>サキ</t>
    </rPh>
    <rPh sb="6" eb="9">
      <t>ゼンニチセイ</t>
    </rPh>
    <rPh sb="9" eb="11">
      <t>コウコウ</t>
    </rPh>
    <rPh sb="15" eb="18">
      <t>テンニュウセイ</t>
    </rPh>
    <phoneticPr fontId="1"/>
  </si>
  <si>
    <t>転入生と
編入生の計</t>
    <rPh sb="0" eb="3">
      <t>テンニュウセイ</t>
    </rPh>
    <rPh sb="5" eb="8">
      <t>ヘンニュウセイ</t>
    </rPh>
    <rPh sb="9" eb="10">
      <t>ケイ</t>
    </rPh>
    <phoneticPr fontId="1"/>
  </si>
  <si>
    <t>入学生徒数</t>
    <rPh sb="0" eb="2">
      <t>ニュウガク</t>
    </rPh>
    <rPh sb="2" eb="5">
      <t>セイトスウ</t>
    </rPh>
    <phoneticPr fontId="1"/>
  </si>
  <si>
    <t>卒業生徒数</t>
    <rPh sb="0" eb="2">
      <t>ソツギョウ</t>
    </rPh>
    <rPh sb="2" eb="5">
      <t>セイトスウ</t>
    </rPh>
    <phoneticPr fontId="1"/>
  </si>
  <si>
    <t>　　何人卒業したかを記入</t>
    <rPh sb="2" eb="6">
      <t>ナンニンソツギョウ</t>
    </rPh>
    <rPh sb="10" eb="12">
      <t>キニュウ</t>
    </rPh>
    <phoneticPr fontId="1"/>
  </si>
  <si>
    <t>（修業年限が３年の場合）</t>
    <phoneticPr fontId="1"/>
  </si>
  <si>
    <t>（修業年限が４年の場合）</t>
    <phoneticPr fontId="1"/>
  </si>
  <si>
    <t>③　卒業率</t>
    <rPh sb="2" eb="5">
      <t>ソツギョウリツ</t>
    </rPh>
    <phoneticPr fontId="1"/>
  </si>
  <si>
    <t>単位：台</t>
    <rPh sb="0" eb="2">
      <t>タンイ</t>
    </rPh>
    <rPh sb="3" eb="4">
      <t>ダイ</t>
    </rPh>
    <phoneticPr fontId="1"/>
  </si>
  <si>
    <t>通学スタイル（４～５日／週）</t>
    <rPh sb="0" eb="2">
      <t>ツウガク</t>
    </rPh>
    <rPh sb="10" eb="11">
      <t>ヒ</t>
    </rPh>
    <rPh sb="12" eb="13">
      <t>シュウ</t>
    </rPh>
    <phoneticPr fontId="1"/>
  </si>
  <si>
    <t>通学スタイル（２～３日／週）</t>
    <rPh sb="0" eb="2">
      <t>ツウガク</t>
    </rPh>
    <rPh sb="10" eb="11">
      <t>ヒ</t>
    </rPh>
    <rPh sb="12" eb="13">
      <t>シュウ</t>
    </rPh>
    <phoneticPr fontId="1"/>
  </si>
  <si>
    <t>通学スタイル（1日／週）</t>
    <rPh sb="0" eb="2">
      <t>ツウガク</t>
    </rPh>
    <rPh sb="8" eb="9">
      <t>ヒ</t>
    </rPh>
    <rPh sb="10" eb="11">
      <t>シュウ</t>
    </rPh>
    <phoneticPr fontId="1"/>
  </si>
  <si>
    <t>教育活動収入計</t>
    <rPh sb="0" eb="4">
      <t>キョウイクカツドウ</t>
    </rPh>
    <rPh sb="4" eb="6">
      <t>シュウニュウ</t>
    </rPh>
    <rPh sb="6" eb="7">
      <t>ケイ</t>
    </rPh>
    <phoneticPr fontId="1"/>
  </si>
  <si>
    <t>教育活動支出計</t>
    <rPh sb="0" eb="4">
      <t>キョウイクカツドウ</t>
    </rPh>
    <rPh sb="4" eb="6">
      <t>シシュツ</t>
    </rPh>
    <rPh sb="6" eb="7">
      <t>ケイ</t>
    </rPh>
    <phoneticPr fontId="1"/>
  </si>
  <si>
    <t>事業活動収入計</t>
    <rPh sb="0" eb="2">
      <t>ジギョウ</t>
    </rPh>
    <rPh sb="2" eb="4">
      <t>カツドウ</t>
    </rPh>
    <rPh sb="4" eb="6">
      <t>シュウニュウ</t>
    </rPh>
    <rPh sb="6" eb="7">
      <t>ケイ</t>
    </rPh>
    <phoneticPr fontId="1"/>
  </si>
  <si>
    <t>事業活動支出計</t>
    <rPh sb="0" eb="2">
      <t>ジギョウ</t>
    </rPh>
    <rPh sb="2" eb="4">
      <t>カツドウ</t>
    </rPh>
    <rPh sb="4" eb="6">
      <t>シシュツ</t>
    </rPh>
    <rPh sb="6" eb="7">
      <t>ケイ</t>
    </rPh>
    <phoneticPr fontId="1"/>
  </si>
  <si>
    <t>合計</t>
    <rPh sb="0" eb="1">
      <t>ゴウ</t>
    </rPh>
    <rPh sb="1" eb="2">
      <t>ケイ</t>
    </rPh>
    <phoneticPr fontId="1"/>
  </si>
  <si>
    <t>教育活動収支</t>
    <rPh sb="0" eb="4">
      <t>キョウイクカツドウ</t>
    </rPh>
    <rPh sb="4" eb="6">
      <t>シュウシ</t>
    </rPh>
    <phoneticPr fontId="1"/>
  </si>
  <si>
    <t>人件費</t>
    <rPh sb="0" eb="3">
      <t>ジンケンヒ</t>
    </rPh>
    <phoneticPr fontId="1"/>
  </si>
  <si>
    <t>①　全国定通大会（地区予選は除く）</t>
    <rPh sb="2" eb="4">
      <t>ゼンコク</t>
    </rPh>
    <rPh sb="4" eb="5">
      <t>テイ</t>
    </rPh>
    <rPh sb="5" eb="6">
      <t>ツウ</t>
    </rPh>
    <rPh sb="6" eb="8">
      <t>タイカイ</t>
    </rPh>
    <rPh sb="9" eb="13">
      <t>チクヨセン</t>
    </rPh>
    <rPh sb="14" eb="15">
      <t>ノゾ</t>
    </rPh>
    <phoneticPr fontId="1"/>
  </si>
  <si>
    <t>①　全国高等学校総合文化祭等全国高校レベルの大会（地区予選は除く）</t>
    <rPh sb="2" eb="4">
      <t>ゼンコク</t>
    </rPh>
    <rPh sb="4" eb="8">
      <t>コウトウガッコウ</t>
    </rPh>
    <rPh sb="8" eb="10">
      <t>ソウゴウ</t>
    </rPh>
    <rPh sb="10" eb="13">
      <t>ブンカサイ</t>
    </rPh>
    <rPh sb="13" eb="14">
      <t>トウ</t>
    </rPh>
    <rPh sb="14" eb="16">
      <t>ゼンコク</t>
    </rPh>
    <rPh sb="16" eb="18">
      <t>コウコウ</t>
    </rPh>
    <rPh sb="22" eb="24">
      <t>タイカイ</t>
    </rPh>
    <rPh sb="25" eb="27">
      <t>チク</t>
    </rPh>
    <rPh sb="27" eb="29">
      <t>ヨセン</t>
    </rPh>
    <rPh sb="30" eb="31">
      <t>ノゾ</t>
    </rPh>
    <phoneticPr fontId="1"/>
  </si>
  <si>
    <t>②　高校総体、甲子園等全国高校レベルの大会（地区予選は除く）</t>
    <rPh sb="2" eb="4">
      <t>コウコウ</t>
    </rPh>
    <rPh sb="4" eb="6">
      <t>ソウタイ</t>
    </rPh>
    <rPh sb="7" eb="10">
      <t>コウシエン</t>
    </rPh>
    <rPh sb="10" eb="11">
      <t>トウ</t>
    </rPh>
    <rPh sb="11" eb="13">
      <t>ゼンコク</t>
    </rPh>
    <rPh sb="13" eb="15">
      <t>コウコウ</t>
    </rPh>
    <rPh sb="19" eb="21">
      <t>タイカイ</t>
    </rPh>
    <rPh sb="22" eb="26">
      <t>チクヨセン</t>
    </rPh>
    <rPh sb="27" eb="28">
      <t>ノゾ</t>
    </rPh>
    <phoneticPr fontId="1"/>
  </si>
  <si>
    <t>補助金算定基礎額（教育研究経費）</t>
    <rPh sb="0" eb="3">
      <t>ホジョキン</t>
    </rPh>
    <rPh sb="3" eb="5">
      <t>サンテイ</t>
    </rPh>
    <rPh sb="5" eb="7">
      <t>キソ</t>
    </rPh>
    <rPh sb="7" eb="8">
      <t>ガク</t>
    </rPh>
    <rPh sb="9" eb="11">
      <t>キョウイク</t>
    </rPh>
    <rPh sb="11" eb="13">
      <t>ケンキュウ</t>
    </rPh>
    <rPh sb="13" eb="15">
      <t>ケイヒ</t>
    </rPh>
    <phoneticPr fontId="1"/>
  </si>
  <si>
    <t>受給なし生徒数</t>
    <rPh sb="0" eb="2">
      <t>ジュキュウ</t>
    </rPh>
    <rPh sb="4" eb="7">
      <t>セイトスウ</t>
    </rPh>
    <phoneticPr fontId="1"/>
  </si>
  <si>
    <t>標準額受給生徒数</t>
    <rPh sb="0" eb="3">
      <t>ヒョウジュンガク</t>
    </rPh>
    <rPh sb="3" eb="5">
      <t>ジュキュウ</t>
    </rPh>
    <rPh sb="5" eb="8">
      <t>セイトスウ</t>
    </rPh>
    <phoneticPr fontId="1"/>
  </si>
  <si>
    <t>加算額受給生徒数</t>
    <rPh sb="0" eb="2">
      <t>カサン</t>
    </rPh>
    <rPh sb="2" eb="3">
      <t>ガク</t>
    </rPh>
    <rPh sb="3" eb="5">
      <t>ジュキュウ</t>
    </rPh>
    <rPh sb="5" eb="8">
      <t>セイトスウ</t>
    </rPh>
    <phoneticPr fontId="1"/>
  </si>
  <si>
    <t>令和５年度における活動成果を具体的にお書きください。</t>
    <rPh sb="0" eb="2">
      <t>レイワ</t>
    </rPh>
    <rPh sb="3" eb="5">
      <t>ネンド</t>
    </rPh>
    <rPh sb="9" eb="13">
      <t>カツドウセイカ</t>
    </rPh>
    <rPh sb="14" eb="17">
      <t>グタイテキ</t>
    </rPh>
    <rPh sb="19" eb="20">
      <t>カ</t>
    </rPh>
    <phoneticPr fontId="1"/>
  </si>
  <si>
    <t>決　算</t>
    <rPh sb="0" eb="1">
      <t>ケッ</t>
    </rPh>
    <rPh sb="2" eb="3">
      <t>サン</t>
    </rPh>
    <phoneticPr fontId="1"/>
  </si>
  <si>
    <t>区分</t>
    <rPh sb="0" eb="2">
      <t>クブン</t>
    </rPh>
    <phoneticPr fontId="1"/>
  </si>
  <si>
    <t>その他</t>
    <rPh sb="2" eb="3">
      <t>タ</t>
    </rPh>
    <phoneticPr fontId="1"/>
  </si>
  <si>
    <t>②　面接指導等実施施設（自校の施設）の生徒の実施校への納付金</t>
    <rPh sb="2" eb="4">
      <t>メンセツ</t>
    </rPh>
    <rPh sb="4" eb="6">
      <t>シドウ</t>
    </rPh>
    <rPh sb="6" eb="7">
      <t>トウ</t>
    </rPh>
    <rPh sb="7" eb="9">
      <t>ジッシ</t>
    </rPh>
    <rPh sb="9" eb="11">
      <t>シセツ</t>
    </rPh>
    <rPh sb="12" eb="14">
      <t>ジコウ</t>
    </rPh>
    <rPh sb="15" eb="17">
      <t>シセツ</t>
    </rPh>
    <rPh sb="19" eb="21">
      <t>セイト</t>
    </rPh>
    <rPh sb="27" eb="30">
      <t>ノウフキン</t>
    </rPh>
    <phoneticPr fontId="1"/>
  </si>
  <si>
    <t>③　面接指導等実施施設（自校の施設以外）の生徒の実施校への納付金</t>
    <rPh sb="2" eb="4">
      <t>メンセツ</t>
    </rPh>
    <rPh sb="4" eb="6">
      <t>シドウ</t>
    </rPh>
    <rPh sb="6" eb="7">
      <t>トウ</t>
    </rPh>
    <rPh sb="7" eb="9">
      <t>ジッシ</t>
    </rPh>
    <rPh sb="9" eb="11">
      <t>シセツ</t>
    </rPh>
    <rPh sb="12" eb="14">
      <t>ジコウ</t>
    </rPh>
    <rPh sb="15" eb="17">
      <t>シセツ</t>
    </rPh>
    <rPh sb="17" eb="19">
      <t>イガイ</t>
    </rPh>
    <rPh sb="21" eb="23">
      <t>セイト</t>
    </rPh>
    <rPh sb="29" eb="32">
      <t>ノウフキン</t>
    </rPh>
    <phoneticPr fontId="1"/>
  </si>
  <si>
    <t>⑤　学習等支援施設（自校の施設以外）の生徒の実施校への納付金</t>
    <rPh sb="2" eb="4">
      <t>ガクシュウ</t>
    </rPh>
    <rPh sb="4" eb="5">
      <t>ナド</t>
    </rPh>
    <rPh sb="5" eb="7">
      <t>シエン</t>
    </rPh>
    <rPh sb="7" eb="9">
      <t>シセツ</t>
    </rPh>
    <rPh sb="10" eb="12">
      <t>ジコウ</t>
    </rPh>
    <rPh sb="13" eb="15">
      <t>シセツ</t>
    </rPh>
    <rPh sb="15" eb="17">
      <t>イガイ</t>
    </rPh>
    <rPh sb="19" eb="21">
      <t>セイト</t>
    </rPh>
    <rPh sb="27" eb="30">
      <t>ノウフキン</t>
    </rPh>
    <phoneticPr fontId="1"/>
  </si>
  <si>
    <r>
      <t xml:space="preserve">全体
</t>
    </r>
    <r>
      <rPr>
        <sz val="8"/>
        <rFont val="游明朝"/>
        <family val="1"/>
        <charset val="128"/>
      </rPr>
      <t>（左記の計）</t>
    </r>
    <rPh sb="0" eb="2">
      <t>ゼンタイ</t>
    </rPh>
    <rPh sb="4" eb="6">
      <t>サキ</t>
    </rPh>
    <rPh sb="7" eb="8">
      <t>ケイ</t>
    </rPh>
    <phoneticPr fontId="1"/>
  </si>
  <si>
    <t>④　学習等支援施設（自校の施設）の生徒の実施校への納付金</t>
    <rPh sb="2" eb="5">
      <t>ガクシュウトウ</t>
    </rPh>
    <rPh sb="5" eb="9">
      <t>シエンシセツ</t>
    </rPh>
    <rPh sb="10" eb="12">
      <t>ジコウ</t>
    </rPh>
    <rPh sb="13" eb="15">
      <t>シセツ</t>
    </rPh>
    <rPh sb="17" eb="19">
      <t>セイト</t>
    </rPh>
    <rPh sb="25" eb="28">
      <t>ノウフキン</t>
    </rPh>
    <phoneticPr fontId="1"/>
  </si>
  <si>
    <t>①　年齢別生徒数（令和６年５月1日時点）</t>
    <rPh sb="2" eb="8">
      <t>ネンレイベツセイトスウ</t>
    </rPh>
    <rPh sb="9" eb="11">
      <t>レイワ</t>
    </rPh>
    <rPh sb="12" eb="13">
      <t>ネン</t>
    </rPh>
    <rPh sb="14" eb="15">
      <t>ガツ</t>
    </rPh>
    <rPh sb="16" eb="19">
      <t>ニチジテン</t>
    </rPh>
    <phoneticPr fontId="1"/>
  </si>
  <si>
    <t>②　年次別生徒数（令和６年５月1日時点）</t>
    <rPh sb="2" eb="4">
      <t>ネンジ</t>
    </rPh>
    <rPh sb="4" eb="5">
      <t>ベツ</t>
    </rPh>
    <rPh sb="5" eb="8">
      <t>セイトスウ</t>
    </rPh>
    <phoneticPr fontId="1"/>
  </si>
  <si>
    <t>⑥　所在（居住地）別生徒数（令和６年５月1日時点）</t>
    <rPh sb="2" eb="4">
      <t>ショザイ</t>
    </rPh>
    <rPh sb="5" eb="8">
      <t>キョジュウチ</t>
    </rPh>
    <rPh sb="9" eb="10">
      <t>ベツ</t>
    </rPh>
    <rPh sb="10" eb="13">
      <t>セイトスウ</t>
    </rPh>
    <phoneticPr fontId="1"/>
  </si>
  <si>
    <t>（１）都道府県別の施設数（令和６年５月1日時点）</t>
    <rPh sb="3" eb="7">
      <t>トドウフケン</t>
    </rPh>
    <rPh sb="7" eb="8">
      <t>ベツ</t>
    </rPh>
    <rPh sb="9" eb="11">
      <t>シセツ</t>
    </rPh>
    <rPh sb="11" eb="12">
      <t>スウ</t>
    </rPh>
    <rPh sb="13" eb="15">
      <t>レイワ</t>
    </rPh>
    <rPh sb="16" eb="17">
      <t>ネン</t>
    </rPh>
    <rPh sb="18" eb="19">
      <t>ガツ</t>
    </rPh>
    <rPh sb="20" eb="21">
      <t>ニチ</t>
    </rPh>
    <rPh sb="21" eb="23">
      <t>ジテン</t>
    </rPh>
    <phoneticPr fontId="1"/>
  </si>
  <si>
    <t>①　無線LANの整備状況（令和６年５月1日時点）</t>
    <rPh sb="2" eb="4">
      <t>ムセン</t>
    </rPh>
    <rPh sb="8" eb="10">
      <t>セイビ</t>
    </rPh>
    <rPh sb="10" eb="12">
      <t>ジョウキョウ</t>
    </rPh>
    <phoneticPr fontId="1"/>
  </si>
  <si>
    <t>②　コンピュータの現有台数（令和６年５月1日時点）</t>
    <rPh sb="9" eb="13">
      <t>ゲンユウダイスウ</t>
    </rPh>
    <phoneticPr fontId="1"/>
  </si>
  <si>
    <t>※　昨年度は実施校及び各施設施設に納付する額をご記入いただきましたが、今年度は実施校に納付する額のみとしました。</t>
    <rPh sb="2" eb="5">
      <t>サクネンド</t>
    </rPh>
    <rPh sb="6" eb="9">
      <t>ジッシコウ</t>
    </rPh>
    <rPh sb="9" eb="10">
      <t>オヨ</t>
    </rPh>
    <rPh sb="11" eb="12">
      <t>カク</t>
    </rPh>
    <rPh sb="12" eb="14">
      <t>シセツ</t>
    </rPh>
    <rPh sb="14" eb="16">
      <t>シセツ</t>
    </rPh>
    <rPh sb="17" eb="19">
      <t>ノウフ</t>
    </rPh>
    <rPh sb="21" eb="22">
      <t>ガク</t>
    </rPh>
    <rPh sb="24" eb="26">
      <t>キニュウ</t>
    </rPh>
    <rPh sb="35" eb="38">
      <t>コンネンド</t>
    </rPh>
    <rPh sb="39" eb="42">
      <t>ジッシコウ</t>
    </rPh>
    <rPh sb="43" eb="45">
      <t>ノウフ</t>
    </rPh>
    <rPh sb="47" eb="48">
      <t>ガク</t>
    </rPh>
    <phoneticPr fontId="1"/>
  </si>
  <si>
    <t>実施校への納付額</t>
    <rPh sb="0" eb="3">
      <t>ジッシコウ</t>
    </rPh>
    <rPh sb="5" eb="8">
      <t>ノウフガク</t>
    </rPh>
    <phoneticPr fontId="1"/>
  </si>
  <si>
    <t>※　昨年は過去3年間の結果を記入いただきましたが、今年度は単年度のみとしました。</t>
    <rPh sb="2" eb="4">
      <t>サクネン</t>
    </rPh>
    <rPh sb="5" eb="7">
      <t>カコ</t>
    </rPh>
    <rPh sb="8" eb="10">
      <t>ネンカン</t>
    </rPh>
    <rPh sb="11" eb="13">
      <t>ケッカ</t>
    </rPh>
    <rPh sb="14" eb="16">
      <t>キニュウ</t>
    </rPh>
    <rPh sb="25" eb="28">
      <t>コンネンド</t>
    </rPh>
    <rPh sb="29" eb="32">
      <t>タンネンド</t>
    </rPh>
    <phoneticPr fontId="1"/>
  </si>
  <si>
    <t>施設別生徒数</t>
    <rPh sb="0" eb="3">
      <t>シセツベツ</t>
    </rPh>
    <rPh sb="3" eb="6">
      <t>セイトスウ</t>
    </rPh>
    <phoneticPr fontId="1"/>
  </si>
  <si>
    <r>
      <rPr>
        <sz val="11"/>
        <rFont val="游明朝"/>
        <family val="1"/>
        <charset val="128"/>
      </rPr>
      <t>在籍生徒数</t>
    </r>
    <r>
      <rPr>
        <sz val="6"/>
        <rFont val="游明朝"/>
        <family val="1"/>
        <charset val="128"/>
      </rPr>
      <t xml:space="preserve">
</t>
    </r>
    <r>
      <rPr>
        <sz val="11"/>
        <color rgb="FFFF0000"/>
        <rFont val="游明朝"/>
        <family val="1"/>
        <charset val="128"/>
      </rPr>
      <t>（※）</t>
    </r>
    <rPh sb="0" eb="2">
      <t>ザイセキ</t>
    </rPh>
    <rPh sb="2" eb="5">
      <t>セイトスウ</t>
    </rPh>
    <phoneticPr fontId="1"/>
  </si>
  <si>
    <t>※　令和５年５月１日時点の在籍生徒数</t>
    <rPh sb="13" eb="18">
      <t>ザイセキセイトスウ</t>
    </rPh>
    <phoneticPr fontId="1"/>
  </si>
  <si>
    <t>中学校新卒の新入学生で中学校時代に不登校であった生徒の人数</t>
    <phoneticPr fontId="1"/>
  </si>
  <si>
    <r>
      <t xml:space="preserve">全体
</t>
    </r>
    <r>
      <rPr>
        <sz val="9"/>
        <rFont val="游明朝"/>
        <family val="1"/>
        <charset val="128"/>
      </rPr>
      <t>（左記３区分の計）</t>
    </r>
    <rPh sb="0" eb="2">
      <t>ゼンタイ</t>
    </rPh>
    <rPh sb="4" eb="6">
      <t>サキ</t>
    </rPh>
    <rPh sb="7" eb="9">
      <t>クブン</t>
    </rPh>
    <rPh sb="10" eb="11">
      <t>ケイ</t>
    </rPh>
    <phoneticPr fontId="1"/>
  </si>
  <si>
    <t>③　学則定員</t>
    <rPh sb="2" eb="4">
      <t>ガクソク</t>
    </rPh>
    <rPh sb="4" eb="6">
      <t>テイイン</t>
    </rPh>
    <phoneticPr fontId="1"/>
  </si>
  <si>
    <t>補助金算定の対象
となる生徒数（※）</t>
    <phoneticPr fontId="1"/>
  </si>
  <si>
    <t>※　令和５年７月１日時点の在籍している生徒数としてください</t>
    <rPh sb="2" eb="4">
      <t>レイワ</t>
    </rPh>
    <rPh sb="5" eb="6">
      <t>ネン</t>
    </rPh>
    <rPh sb="7" eb="8">
      <t>ガツ</t>
    </rPh>
    <rPh sb="9" eb="10">
      <t>ニチ</t>
    </rPh>
    <rPh sb="10" eb="12">
      <t>ジテン</t>
    </rPh>
    <rPh sb="13" eb="15">
      <t>ザイセキ</t>
    </rPh>
    <rPh sb="19" eb="22">
      <t>セイトスウ</t>
    </rPh>
    <phoneticPr fontId="1"/>
  </si>
  <si>
    <t>北海道</t>
    <rPh sb="0" eb="3">
      <t>ホッカイドウ</t>
    </rPh>
    <phoneticPr fontId="1"/>
  </si>
  <si>
    <t>- 2 -</t>
    <phoneticPr fontId="1"/>
  </si>
  <si>
    <r>
      <t>（４）施設別生徒数</t>
    </r>
    <r>
      <rPr>
        <sz val="11"/>
        <rFont val="游明朝"/>
        <family val="1"/>
        <charset val="128"/>
      </rPr>
      <t>（令和６年５月1日時点）</t>
    </r>
    <rPh sb="3" eb="6">
      <t>シセツベツ</t>
    </rPh>
    <rPh sb="6" eb="8">
      <t>セイト</t>
    </rPh>
    <rPh sb="8" eb="9">
      <t>スウ</t>
    </rPh>
    <phoneticPr fontId="1"/>
  </si>
  <si>
    <r>
      <t>（５）教職員数</t>
    </r>
    <r>
      <rPr>
        <sz val="11"/>
        <rFont val="游明朝"/>
        <family val="1"/>
        <charset val="128"/>
      </rPr>
      <t>（令和６年５月1日時点）</t>
    </r>
    <rPh sb="3" eb="6">
      <t>キョウショクイン</t>
    </rPh>
    <rPh sb="6" eb="7">
      <t>スウ</t>
    </rPh>
    <phoneticPr fontId="1"/>
  </si>
  <si>
    <t>単位：千円</t>
    <rPh sb="0" eb="2">
      <t>タンイ</t>
    </rPh>
    <rPh sb="3" eb="4">
      <t>セン</t>
    </rPh>
    <rPh sb="4" eb="5">
      <t>エン</t>
    </rPh>
    <phoneticPr fontId="1"/>
  </si>
  <si>
    <t>（千円）</t>
    <rPh sb="1" eb="2">
      <t>セン</t>
    </rPh>
    <rPh sb="2" eb="3">
      <t>エン</t>
    </rPh>
    <phoneticPr fontId="1"/>
  </si>
  <si>
    <t>千円</t>
    <rPh sb="0" eb="1">
      <t>セン</t>
    </rPh>
    <rPh sb="1" eb="2">
      <t>エン</t>
    </rPh>
    <phoneticPr fontId="1"/>
  </si>
  <si>
    <t>種　　目</t>
    <rPh sb="0" eb="1">
      <t>シュ</t>
    </rPh>
    <rPh sb="3" eb="4">
      <t>メ</t>
    </rPh>
    <phoneticPr fontId="1"/>
  </si>
  <si>
    <t>男女別</t>
    <rPh sb="0" eb="3">
      <t>ダンジョベツ</t>
    </rPh>
    <phoneticPr fontId="1"/>
  </si>
  <si>
    <t>成績等</t>
    <rPh sb="0" eb="3">
      <t>セイセキトウ</t>
    </rPh>
    <phoneticPr fontId="1"/>
  </si>
  <si>
    <t>・</t>
    <phoneticPr fontId="1"/>
  </si>
  <si>
    <t>３位入賞</t>
  </si>
  <si>
    <t>優勝</t>
  </si>
  <si>
    <t>男子</t>
  </si>
  <si>
    <t>女子</t>
  </si>
  <si>
    <t>・陸上100ｍ</t>
    <rPh sb="1" eb="3">
      <t>リクジョウ</t>
    </rPh>
    <phoneticPr fontId="1"/>
  </si>
  <si>
    <t>・柔道団体</t>
    <rPh sb="1" eb="3">
      <t>ジュウドウ</t>
    </rPh>
    <rPh sb="3" eb="5">
      <t>ダンタイ</t>
    </rPh>
    <phoneticPr fontId="1"/>
  </si>
  <si>
    <t>・サッカー</t>
    <phoneticPr fontId="1"/>
  </si>
  <si>
    <t>出場</t>
  </si>
  <si>
    <t>・高校総体　卓球団体</t>
    <rPh sb="1" eb="3">
      <t>コウコウ</t>
    </rPh>
    <rPh sb="3" eb="5">
      <t>ソウタイ</t>
    </rPh>
    <rPh sb="6" eb="8">
      <t>タッキュウ</t>
    </rPh>
    <rPh sb="8" eb="10">
      <t>ダンタイ</t>
    </rPh>
    <phoneticPr fontId="1"/>
  </si>
  <si>
    <t>・</t>
    <phoneticPr fontId="1"/>
  </si>
  <si>
    <t>千円</t>
    <rPh sb="0" eb="2">
      <t>センエン</t>
    </rPh>
    <phoneticPr fontId="1"/>
  </si>
  <si>
    <t>（千円）</t>
    <rPh sb="1" eb="3">
      <t>センエン</t>
    </rPh>
    <phoneticPr fontId="1"/>
  </si>
  <si>
    <t>期末手当</t>
    <rPh sb="0" eb="2">
      <t>キマツ</t>
    </rPh>
    <rPh sb="2" eb="4">
      <t>テアテ</t>
    </rPh>
    <phoneticPr fontId="1"/>
  </si>
  <si>
    <t>－</t>
    <phoneticPr fontId="1"/>
  </si>
  <si>
    <t>単位：カ所(施設数)</t>
    <rPh sb="0" eb="2">
      <t>タンイ</t>
    </rPh>
    <rPh sb="4" eb="5">
      <t>ショ</t>
    </rPh>
    <rPh sb="6" eb="9">
      <t>シセツスウ</t>
    </rPh>
    <phoneticPr fontId="1"/>
  </si>
  <si>
    <t>未定・その他</t>
    <rPh sb="0" eb="1">
      <t>ミ</t>
    </rPh>
    <rPh sb="1" eb="2">
      <t>テイ</t>
    </rPh>
    <rPh sb="5" eb="6">
      <t>タ</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</si>
  <si>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</si>
  <si>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</si>
  <si>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</si>
  <si>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</si>
  <si>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</si>
  <si>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</si>
  <si>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</si>
  <si>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</si>
  <si>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</si>
  <si>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</si>
  <si>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</si>
  <si>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</si>
  <si>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</si>
  <si>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</si>
  <si>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</si>
  <si>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</si>
  <si>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</si>
  <si>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</si>
  <si>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</si>
  <si>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</si>
  <si>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</si>
  <si>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</si>
  <si>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</si>
  <si>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</si>
  <si>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</si>
  <si>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</si>
  <si>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</si>
  <si>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</si>
  <si>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</si>
  <si>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</si>
  <si>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</si>
  <si>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</si>
  <si>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</si>
  <si>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</si>
  <si>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</si>
  <si>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</si>
  <si>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</si>
  <si>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</si>
  <si>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</si>
  <si>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</si>
  <si>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</si>
  <si>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</si>
  <si>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</si>
  <si>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</si>
  <si>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</si>
  <si>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</si>
  <si>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</si>
  <si>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クラーク記念国際高等学校</t>
  </si>
  <si>
    <t>五所川原第一高等学校</t>
  </si>
  <si>
    <t>一関学院高等学校</t>
  </si>
  <si>
    <t>仙台育英学園高等学校</t>
  </si>
  <si>
    <t>秋田修英高等学校</t>
  </si>
  <si>
    <t>和順館高等学校</t>
  </si>
  <si>
    <t>東日本国際大学附属昌平高等学校</t>
  </si>
  <si>
    <t>晃陽学園高等学校</t>
  </si>
  <si>
    <t>日々輝学園高等学校</t>
  </si>
  <si>
    <t>あずさ第一高等学校</t>
  </si>
  <si>
    <t>大智学園高等学校</t>
  </si>
  <si>
    <t>鹿島山北高等学校</t>
  </si>
  <si>
    <t>長岡英智高等学校</t>
    <rPh sb="0" eb="2">
      <t>ナガオカ</t>
    </rPh>
    <rPh sb="2" eb="3">
      <t>エイ</t>
    </rPh>
    <rPh sb="3" eb="4">
      <t>トモ</t>
    </rPh>
    <rPh sb="4" eb="6">
      <t>コウトウ</t>
    </rPh>
    <rPh sb="6" eb="8">
      <t>ガッコウ</t>
    </rPh>
    <phoneticPr fontId="22"/>
  </si>
  <si>
    <t>ＡＯＩＫＥ高等学校</t>
  </si>
  <si>
    <t>駿台甲府高等学校</t>
  </si>
  <si>
    <t>キラリ高等学校</t>
  </si>
  <si>
    <t>愛知産業大学三河高等学校</t>
  </si>
  <si>
    <t>ECC学園高等学校</t>
  </si>
  <si>
    <t>京都つくば開成高等学校</t>
  </si>
  <si>
    <t>大阪つくば開成高等学校</t>
  </si>
  <si>
    <t>ＡＩＥ国際高等学校</t>
  </si>
  <si>
    <t>日本教育学院高等学校</t>
  </si>
  <si>
    <t>高野山高等学校</t>
  </si>
  <si>
    <t>湯梨浜学園高等学校</t>
  </si>
  <si>
    <t>明誠高等学校</t>
  </si>
  <si>
    <t>鹿島朝日高等学校</t>
  </si>
  <si>
    <t>村上学園高等学校</t>
  </si>
  <si>
    <t>日本ウェルネス高等学校</t>
  </si>
  <si>
    <t>太平洋学園高等学校</t>
  </si>
  <si>
    <t>敬徳高等学校</t>
  </si>
  <si>
    <t>やまと高等学校</t>
  </si>
  <si>
    <t>府内高等学校</t>
  </si>
  <si>
    <t>屋久島おおぞら高等学校</t>
  </si>
  <si>
    <t>酪農学園大学附属とわの森三愛高等学校</t>
  </si>
  <si>
    <t>東奥学園高等学校</t>
  </si>
  <si>
    <t>盛岡中央高等学校</t>
  </si>
  <si>
    <t>仙台白百合学園高等学校</t>
  </si>
  <si>
    <t>惺山高等学校</t>
    <rPh sb="1" eb="2">
      <t>ヤマ</t>
    </rPh>
    <rPh sb="2" eb="6">
      <t>コウトウガッコウ</t>
    </rPh>
    <phoneticPr fontId="1"/>
  </si>
  <si>
    <t>聖光学院高等学校</t>
  </si>
  <si>
    <t>つくば開成高等学校</t>
  </si>
  <si>
    <t>開智高等学校</t>
  </si>
  <si>
    <t>鹿島学園高等学校</t>
  </si>
  <si>
    <t>清心女子高等学校</t>
  </si>
  <si>
    <t>創進学園高等学校</t>
  </si>
  <si>
    <t>啓新高等学校</t>
  </si>
  <si>
    <t>甲斐清和高等学校</t>
  </si>
  <si>
    <t>天龍興譲高等学校</t>
  </si>
  <si>
    <t>ぎふ国際高等学校</t>
  </si>
  <si>
    <t>静岡学園なごみ高等学校</t>
    <rPh sb="0" eb="2">
      <t>シズオカ</t>
    </rPh>
    <rPh sb="2" eb="4">
      <t>ガクエン</t>
    </rPh>
    <rPh sb="7" eb="11">
      <t>コウトウガッコウ</t>
    </rPh>
    <phoneticPr fontId="1"/>
  </si>
  <si>
    <t>ルネサンス豊田高等学校</t>
  </si>
  <si>
    <t>綾羽高等学校</t>
  </si>
  <si>
    <t>京都芸術大学附属高等学校</t>
  </si>
  <si>
    <t>向陽台高等学校</t>
  </si>
  <si>
    <t>第一学院高等学校　養父本校</t>
    <rPh sb="9" eb="11">
      <t>ヨウフ</t>
    </rPh>
    <rPh sb="11" eb="13">
      <t>ホンコウ</t>
    </rPh>
    <phoneticPr fontId="1"/>
  </si>
  <si>
    <t>飛鳥未来高等学校</t>
  </si>
  <si>
    <t>慶風高等学校</t>
  </si>
  <si>
    <t>興譲館高等学校</t>
  </si>
  <si>
    <t>松陰高等学校</t>
  </si>
  <si>
    <t>高松中央高等学校</t>
  </si>
  <si>
    <t>今治精華高等学校</t>
  </si>
  <si>
    <t>福智高等学校</t>
  </si>
  <si>
    <t>長崎南山高等学校</t>
    <rPh sb="0" eb="2">
      <t>ナガサキ</t>
    </rPh>
    <rPh sb="2" eb="4">
      <t>ミナミヤマ</t>
    </rPh>
    <rPh sb="4" eb="8">
      <t>コウトウガッコウ</t>
    </rPh>
    <phoneticPr fontId="1"/>
  </si>
  <si>
    <t>くまもと清陵高等学校</t>
  </si>
  <si>
    <t>藤蔭高等学校</t>
  </si>
  <si>
    <t>星槎国際高等学校</t>
  </si>
  <si>
    <t>青森山田高等学校</t>
  </si>
  <si>
    <t>飛鳥未来きずな高等学校</t>
  </si>
  <si>
    <t>尚志高等学校</t>
  </si>
  <si>
    <t>Ｓ高等学校</t>
  </si>
  <si>
    <t>松栄学園高等学校</t>
  </si>
  <si>
    <t>ルネサンス高等学校</t>
  </si>
  <si>
    <t>秀英高等学校</t>
  </si>
  <si>
    <t>開志学園高等学校</t>
  </si>
  <si>
    <t>自然学園高等学校</t>
  </si>
  <si>
    <t>地球環境高等学校</t>
  </si>
  <si>
    <t>城南高等学校</t>
  </si>
  <si>
    <t>沼津中央高等学校</t>
    <rPh sb="0" eb="2">
      <t>ヌマヅ</t>
    </rPh>
    <rPh sb="2" eb="4">
      <t>チュウオウ</t>
    </rPh>
    <rPh sb="4" eb="8">
      <t>コウトウガッコウ</t>
    </rPh>
    <phoneticPr fontId="1"/>
  </si>
  <si>
    <t>菊華高等学校</t>
  </si>
  <si>
    <t>英心高等学校</t>
  </si>
  <si>
    <t>司学館高等学校</t>
  </si>
  <si>
    <t>京都美山高等学校</t>
  </si>
  <si>
    <t>長尾谷高等学校</t>
  </si>
  <si>
    <t>奈良女子高等学校</t>
  </si>
  <si>
    <t>ワオ高等学校</t>
  </si>
  <si>
    <t>聖光高等学校</t>
  </si>
  <si>
    <t>ＲＩＴＡ学園高等学校</t>
  </si>
  <si>
    <t>未来高等学校</t>
  </si>
  <si>
    <t>一ツ葉高等学校</t>
  </si>
  <si>
    <t>明豊高等学校</t>
  </si>
  <si>
    <t>Ｎ高等学校</t>
  </si>
  <si>
    <t>池上学院高等学校</t>
  </si>
  <si>
    <t>八戸工業大学第二高等学校</t>
    <rPh sb="0" eb="2">
      <t>ハチノヘ</t>
    </rPh>
    <rPh sb="2" eb="4">
      <t>コウギョウ</t>
    </rPh>
    <rPh sb="4" eb="6">
      <t>ダイガク</t>
    </rPh>
    <rPh sb="6" eb="7">
      <t>ダイ</t>
    </rPh>
    <rPh sb="7" eb="8">
      <t>2</t>
    </rPh>
    <rPh sb="8" eb="12">
      <t>コウトウガッコウ</t>
    </rPh>
    <phoneticPr fontId="1"/>
  </si>
  <si>
    <t>東陵高等学校</t>
    <rPh sb="0" eb="2">
      <t>トウリョウ</t>
    </rPh>
    <rPh sb="2" eb="6">
      <t>コウトウガッコウ</t>
    </rPh>
    <phoneticPr fontId="1"/>
  </si>
  <si>
    <t>第一学院高等学校　高萩本校</t>
    <rPh sb="9" eb="11">
      <t>タカハギ</t>
    </rPh>
    <rPh sb="11" eb="13">
      <t>ホンコウ</t>
    </rPh>
    <phoneticPr fontId="1"/>
  </si>
  <si>
    <t>創学舎高等学校</t>
  </si>
  <si>
    <t>勇志国際高等学校</t>
  </si>
  <si>
    <t>わせがく高等学校</t>
  </si>
  <si>
    <t>厚木中央高等学校</t>
  </si>
  <si>
    <t>新潟産業大学附属高等学校</t>
  </si>
  <si>
    <t>山梨学院高等学校</t>
    <rPh sb="0" eb="4">
      <t>ヤマナシガクイン</t>
    </rPh>
    <rPh sb="4" eb="8">
      <t>コウトウガッコウ</t>
    </rPh>
    <phoneticPr fontId="1"/>
  </si>
  <si>
    <t>松本国際高等学校</t>
  </si>
  <si>
    <t>中京高等学校</t>
  </si>
  <si>
    <t>飛龍高等学校</t>
    <rPh sb="0" eb="2">
      <t>ヒリュウ</t>
    </rPh>
    <rPh sb="2" eb="4">
      <t>コウトウ</t>
    </rPh>
    <rPh sb="4" eb="6">
      <t>ガッコウ</t>
    </rPh>
    <phoneticPr fontId="1"/>
  </si>
  <si>
    <t>愛知産業大学工業高等学校</t>
  </si>
  <si>
    <t>徳風高等学校</t>
  </si>
  <si>
    <t>京都成章高等学校</t>
  </si>
  <si>
    <t>八洲学園高等学校</t>
  </si>
  <si>
    <t>関西文化芸術高等学校</t>
  </si>
  <si>
    <t>岡山理科大学附属高等学校</t>
  </si>
  <si>
    <t>広島工業大学高等学校</t>
  </si>
  <si>
    <t>長門高等学校</t>
  </si>
  <si>
    <t>つくば開成福岡高等学校</t>
  </si>
  <si>
    <t>稲葉学園高等学校</t>
    <rPh sb="0" eb="2">
      <t>イナバ</t>
    </rPh>
    <rPh sb="2" eb="4">
      <t>ガクエン</t>
    </rPh>
    <rPh sb="4" eb="8">
      <t>コウトウガッコウ</t>
    </rPh>
    <phoneticPr fontId="1"/>
  </si>
  <si>
    <t>八洲学園大学国際高等学校</t>
  </si>
  <si>
    <t>小樽双葉高等学校</t>
  </si>
  <si>
    <t>水戸平成学園高等学校</t>
  </si>
  <si>
    <t>霞ヶ関高等学校</t>
  </si>
  <si>
    <t>中央国際高等学校</t>
  </si>
  <si>
    <t>NHK学園高等学校</t>
  </si>
  <si>
    <t>山梨英和高等学校</t>
    <rPh sb="0" eb="4">
      <t>ヤマナシエイワ</t>
    </rPh>
    <rPh sb="4" eb="8">
      <t>コウトウガッコウ</t>
    </rPh>
    <phoneticPr fontId="1"/>
  </si>
  <si>
    <t>信濃むつみ高等学校</t>
  </si>
  <si>
    <t>清凌高等学校</t>
  </si>
  <si>
    <t>中京大学付属中京高等学校</t>
    <rPh sb="0" eb="3">
      <t>チュウキョウダイ</t>
    </rPh>
    <rPh sb="3" eb="4">
      <t>ガク</t>
    </rPh>
    <rPh sb="4" eb="6">
      <t>フゾク</t>
    </rPh>
    <rPh sb="6" eb="8">
      <t>チュウキョウ</t>
    </rPh>
    <rPh sb="8" eb="10">
      <t>コウトウ</t>
    </rPh>
    <rPh sb="10" eb="12">
      <t>ガッコウ</t>
    </rPh>
    <phoneticPr fontId="1"/>
  </si>
  <si>
    <t>大橋学園高等学校</t>
  </si>
  <si>
    <t>京都西山高等学校</t>
  </si>
  <si>
    <t>岡山県美作高等学校</t>
  </si>
  <si>
    <t>東林館高等学校</t>
  </si>
  <si>
    <t>成進高等学校</t>
  </si>
  <si>
    <t>福岡芸術高等学校</t>
    <rPh sb="0" eb="2">
      <t>フクオカ</t>
    </rPh>
    <rPh sb="2" eb="8">
      <t>ゲイジュツコウトウガッコウ</t>
    </rPh>
    <phoneticPr fontId="1"/>
  </si>
  <si>
    <t>エナジックスポーツ高等学院</t>
    <rPh sb="9" eb="13">
      <t>コウトウガクイン</t>
    </rPh>
    <phoneticPr fontId="1"/>
  </si>
  <si>
    <t>北海道教育学園三和高等学校</t>
    <rPh sb="0" eb="3">
      <t>ホッカイドウ</t>
    </rPh>
    <rPh sb="3" eb="5">
      <t>キョウイク</t>
    </rPh>
    <phoneticPr fontId="1"/>
  </si>
  <si>
    <t>明秀学園日立高等学校</t>
  </si>
  <si>
    <t>清和学園高等学校</t>
  </si>
  <si>
    <t>鴨川令徳高等学校</t>
  </si>
  <si>
    <t>科学技術学園高等学校</t>
  </si>
  <si>
    <t>コードアカデミー高等学校</t>
  </si>
  <si>
    <t>一志学園高等学校</t>
  </si>
  <si>
    <t>京都廣学館高等学校</t>
  </si>
  <si>
    <t>秋桜高等学校</t>
  </si>
  <si>
    <t>滋慶学園高等学校</t>
  </si>
  <si>
    <t>広島新庄高等学校</t>
    <rPh sb="2" eb="4">
      <t>シンジョウ</t>
    </rPh>
    <rPh sb="4" eb="8">
      <t>コウトウガッコウ</t>
    </rPh>
    <phoneticPr fontId="1"/>
  </si>
  <si>
    <t>誠英高等学校</t>
  </si>
  <si>
    <t>柳川高等学校</t>
    <rPh sb="0" eb="2">
      <t>ヤナギカワ</t>
    </rPh>
    <rPh sb="2" eb="6">
      <t>コウトウガッコウ</t>
    </rPh>
    <phoneticPr fontId="1"/>
  </si>
  <si>
    <t>北海道芸術高等学校</t>
  </si>
  <si>
    <t>翔洋学園高等学校</t>
  </si>
  <si>
    <t>わせがく夢育高等学校</t>
  </si>
  <si>
    <t>明聖高等学校</t>
  </si>
  <si>
    <t>東海大学付属望星高等学校</t>
  </si>
  <si>
    <t>ステップ高等学校</t>
  </si>
  <si>
    <t>四日市メリノール学院高等学校</t>
    <rPh sb="0" eb="3">
      <t>ヨッカイチ</t>
    </rPh>
    <rPh sb="8" eb="10">
      <t>ガクイン</t>
    </rPh>
    <rPh sb="10" eb="14">
      <t>コウトウガッコウ</t>
    </rPh>
    <phoneticPr fontId="1"/>
  </si>
  <si>
    <t>京都共栄学園高等学校</t>
  </si>
  <si>
    <t>神須学園高等学校</t>
  </si>
  <si>
    <t>久留米信愛高等学校</t>
    <rPh sb="0" eb="3">
      <t>クルメ</t>
    </rPh>
    <rPh sb="3" eb="5">
      <t>シンアイ</t>
    </rPh>
    <rPh sb="5" eb="9">
      <t>コウトウガッコウ</t>
    </rPh>
    <phoneticPr fontId="1"/>
  </si>
  <si>
    <t>札幌静修高等学校</t>
    <rPh sb="0" eb="2">
      <t>サッポロ</t>
    </rPh>
    <rPh sb="2" eb="4">
      <t>セイシュウ</t>
    </rPh>
    <rPh sb="4" eb="8">
      <t>コウトウガッコウ</t>
    </rPh>
    <phoneticPr fontId="1"/>
  </si>
  <si>
    <t>EIKOデジタル・クリエイティブ高等学校</t>
  </si>
  <si>
    <t>大川学園高等学校</t>
  </si>
  <si>
    <t>中山学園高等学校</t>
  </si>
  <si>
    <t>ＩＤ学園高等学校</t>
  </si>
  <si>
    <t>京都長尾谷高等学校</t>
    <rPh sb="0" eb="2">
      <t>キョウト</t>
    </rPh>
    <rPh sb="2" eb="5">
      <t>ナガオダニ</t>
    </rPh>
    <rPh sb="5" eb="9">
      <t>コウトウガッコウ</t>
    </rPh>
    <phoneticPr fontId="1"/>
  </si>
  <si>
    <t>賢明学院高等学校</t>
  </si>
  <si>
    <t>飛鳥未来きぼう高等学校</t>
    <rPh sb="0" eb="2">
      <t>アスカ</t>
    </rPh>
    <rPh sb="2" eb="4">
      <t>ミライ</t>
    </rPh>
    <rPh sb="7" eb="11">
      <t>コウトウガッコウ</t>
    </rPh>
    <phoneticPr fontId="1"/>
  </si>
  <si>
    <t>志学会高等学校</t>
  </si>
  <si>
    <t>敬愛大学八日市場高等学校</t>
  </si>
  <si>
    <t>飯田女子高等学校</t>
  </si>
  <si>
    <t>東朋学園高等学校</t>
  </si>
  <si>
    <t>国際学院高等学校</t>
  </si>
  <si>
    <t>日本航空高等学校</t>
  </si>
  <si>
    <t>緑誠蘭高等学校</t>
  </si>
  <si>
    <t>英風高等学校</t>
  </si>
  <si>
    <t>聖望学園高等学校</t>
    <rPh sb="0" eb="4">
      <t>セイボウガクエン</t>
    </rPh>
    <rPh sb="4" eb="8">
      <t>コウトウガッコウ</t>
    </rPh>
    <phoneticPr fontId="1"/>
  </si>
  <si>
    <t>さくら国際高等学校</t>
  </si>
  <si>
    <t>長野日本大学高等学校</t>
    <rPh sb="0" eb="6">
      <t>ナガノニホンダイガク</t>
    </rPh>
    <rPh sb="6" eb="10">
      <t>コウトウガッコウ</t>
    </rPh>
    <phoneticPr fontId="1"/>
  </si>
  <si>
    <t>天王寺学館高等学校</t>
  </si>
  <si>
    <t>代々木高等学校</t>
  </si>
  <si>
    <t>ルネサンス大阪高等学校</t>
  </si>
  <si>
    <t>相生学院高等学校</t>
  </si>
  <si>
    <t>近畿大阪高等学校</t>
    <rPh sb="0" eb="2">
      <t>キンキ</t>
    </rPh>
    <rPh sb="2" eb="4">
      <t>オオサカ</t>
    </rPh>
    <rPh sb="4" eb="8">
      <t>コウトウガッコウ</t>
    </rPh>
    <phoneticPr fontId="1"/>
  </si>
  <si>
    <t>明蓬館高等学校</t>
  </si>
  <si>
    <t>北豊島高等学校</t>
  </si>
  <si>
    <t>大原学園美空高等学校</t>
    <rPh sb="4" eb="6">
      <t>ミソラ</t>
    </rPh>
    <phoneticPr fontId="1"/>
  </si>
  <si>
    <t>聖パウロ学園高等学校</t>
  </si>
  <si>
    <t>立志舎高等学校</t>
  </si>
  <si>
    <t>学校法人舘田学園</t>
  </si>
  <si>
    <t>学校法人一関学院</t>
  </si>
  <si>
    <t>学校法人仙台育英学園</t>
  </si>
  <si>
    <t>学校法人杉澤学園</t>
  </si>
  <si>
    <t>学校法人天真林昌学園</t>
  </si>
  <si>
    <t>学校法人昌平黌</t>
  </si>
  <si>
    <t>株式会社アットマーク・ラーニング</t>
  </si>
  <si>
    <t>学校法人青池学園</t>
  </si>
  <si>
    <t>学校法人駿台甲府学園</t>
  </si>
  <si>
    <t>学校法人倉橋学園</t>
  </si>
  <si>
    <t>学校法人愛知産業大学</t>
  </si>
  <si>
    <t>株式会社エーアイイー</t>
  </si>
  <si>
    <t>学校法人奈良岡村学園</t>
  </si>
  <si>
    <t>学校法人高野山学園</t>
  </si>
  <si>
    <t>学校法人湯梨浜学園</t>
  </si>
  <si>
    <t>学校法人益田永島学園</t>
  </si>
  <si>
    <t>学校法人タイケン国際学園</t>
  </si>
  <si>
    <t>学校法人太平洋学園</t>
  </si>
  <si>
    <t>学校法人伊万里学園</t>
    <phoneticPr fontId="1"/>
  </si>
  <si>
    <t>学校法人府内学園</t>
  </si>
  <si>
    <t>学校法人KTC学園</t>
  </si>
  <si>
    <t>学校法人酪農学園</t>
  </si>
  <si>
    <t>学校法人東奥学園</t>
  </si>
  <si>
    <t>学校法人龍澤学園</t>
  </si>
  <si>
    <t>学校法人白百合学園</t>
  </si>
  <si>
    <t>学校法人山本学園</t>
  </si>
  <si>
    <t>学校法人聖光学院</t>
  </si>
  <si>
    <t>学校法人開智学園</t>
  </si>
  <si>
    <t>学校法人大谷学園</t>
  </si>
  <si>
    <t>学校法人創進学園</t>
  </si>
  <si>
    <t>学校法人福井精華学園</t>
  </si>
  <si>
    <t>学校法人伊藤学園</t>
  </si>
  <si>
    <t>学校法人どんぐり向方学園</t>
  </si>
  <si>
    <t>学校法人電波学園</t>
  </si>
  <si>
    <t>学校法人第三静岡学園</t>
    <rPh sb="0" eb="4">
      <t>ガッコウホウジン</t>
    </rPh>
    <rPh sb="4" eb="5">
      <t>ダイ</t>
    </rPh>
    <rPh sb="5" eb="6">
      <t>3</t>
    </rPh>
    <rPh sb="6" eb="8">
      <t>シズオカ</t>
    </rPh>
    <rPh sb="8" eb="10">
      <t>ガクエン</t>
    </rPh>
    <phoneticPr fontId="1"/>
  </si>
  <si>
    <t>ブロードメディア株式会社</t>
  </si>
  <si>
    <t>学校法人綾羽育英会</t>
  </si>
  <si>
    <t>学校法人瓜生山学園</t>
  </si>
  <si>
    <t>株式会社ウィザス</t>
  </si>
  <si>
    <t>学校法人三幸学園</t>
  </si>
  <si>
    <t>学校法人田原学園</t>
  </si>
  <si>
    <t>学校法人興譲館</t>
  </si>
  <si>
    <t>学校法人山口松陰学園</t>
  </si>
  <si>
    <t>学校法人高松中央高等学校</t>
  </si>
  <si>
    <t>学校法人今治精華学園</t>
  </si>
  <si>
    <t>学校法人長崎南山学園</t>
    <phoneticPr fontId="1"/>
  </si>
  <si>
    <t>学校法人熊ゼミ学園</t>
  </si>
  <si>
    <t>学校法人日田佐藤学園</t>
  </si>
  <si>
    <t>学校法人国際学園</t>
  </si>
  <si>
    <t>学校法人青森山田学園</t>
  </si>
  <si>
    <t>学校法人尚志学園</t>
  </si>
  <si>
    <t>学校法人角川ドワンゴ学園</t>
  </si>
  <si>
    <t>学校法人松山学園</t>
  </si>
  <si>
    <t>学校法人大彦学園</t>
  </si>
  <si>
    <t>学校法人自然学園</t>
  </si>
  <si>
    <t>学校法人吉沢学園</t>
  </si>
  <si>
    <t>学校法人石井学園</t>
  </si>
  <si>
    <t>学校法人沼津精華学園</t>
  </si>
  <si>
    <t>学校法人菊武学園</t>
  </si>
  <si>
    <t>学校法人八木学園</t>
  </si>
  <si>
    <t>学校法人司学館</t>
  </si>
  <si>
    <t>学校法人両洋学園</t>
  </si>
  <si>
    <t>学校法人白藤学園</t>
  </si>
  <si>
    <t>学校法人ワオ未来学園</t>
  </si>
  <si>
    <t>学校法人喜田学園</t>
  </si>
  <si>
    <t>学校法人櫨蔭学園</t>
  </si>
  <si>
    <t>学校法人利他学園</t>
  </si>
  <si>
    <t>学校法人河原学園</t>
  </si>
  <si>
    <t>株式会社Iamsuccess.</t>
  </si>
  <si>
    <t>学校法人別府大学</t>
  </si>
  <si>
    <t>学校法人池上学園</t>
  </si>
  <si>
    <t>学校法人八戸工業大学</t>
  </si>
  <si>
    <t>学校法人東陵学園</t>
    <rPh sb="6" eb="8">
      <t>ガクエン</t>
    </rPh>
    <phoneticPr fontId="1"/>
  </si>
  <si>
    <t>株式会社愛郷舎</t>
  </si>
  <si>
    <t>学校法人鈴木学園</t>
  </si>
  <si>
    <t>学校法人柏専学院</t>
  </si>
  <si>
    <t>学校法人C2C Global Education Japan</t>
  </si>
  <si>
    <t>学校法人理知の杜</t>
  </si>
  <si>
    <t>学校法人安達学園</t>
  </si>
  <si>
    <t>学校法人沼津学園</t>
  </si>
  <si>
    <t>学校法人三重徳風学園</t>
  </si>
  <si>
    <t>学校法人明徳学園</t>
  </si>
  <si>
    <t>学校法人奈良立正芸術学院</t>
  </si>
  <si>
    <t>学校法人加計学園</t>
  </si>
  <si>
    <t>学校法人鶴学園</t>
  </si>
  <si>
    <t>学校法人長門高等学校</t>
  </si>
  <si>
    <t>学校法人つくば開成学園</t>
  </si>
  <si>
    <t>学校法人稲葉学園</t>
    <rPh sb="0" eb="4">
      <t>ガッコウホウジン</t>
    </rPh>
    <rPh sb="4" eb="6">
      <t>イナバ</t>
    </rPh>
    <rPh sb="6" eb="8">
      <t>ガクエン</t>
    </rPh>
    <phoneticPr fontId="1"/>
  </si>
  <si>
    <t>学校法人八洲学園</t>
  </si>
  <si>
    <t>学校法人北海道龍谷学園</t>
  </si>
  <si>
    <t>学校法人栗村学園</t>
  </si>
  <si>
    <t>学校法人山口学院</t>
  </si>
  <si>
    <t>学校法人中央国際学園</t>
  </si>
  <si>
    <t>学校法人山梨英和学院</t>
    <rPh sb="0" eb="4">
      <t>ガッコウホウジン</t>
    </rPh>
    <rPh sb="4" eb="6">
      <t>ヤマナシ</t>
    </rPh>
    <rPh sb="6" eb="8">
      <t>エイワ</t>
    </rPh>
    <rPh sb="8" eb="10">
      <t>ガクイン</t>
    </rPh>
    <phoneticPr fontId="1"/>
  </si>
  <si>
    <t>学校法人外語学園</t>
  </si>
  <si>
    <t>学校法人平野学園</t>
  </si>
  <si>
    <t>学校法人梅村学園</t>
    <rPh sb="0" eb="4">
      <t>ガッコウホウジン</t>
    </rPh>
    <rPh sb="4" eb="6">
      <t>ウメムラ</t>
    </rPh>
    <rPh sb="6" eb="8">
      <t>ガクエン</t>
    </rPh>
    <phoneticPr fontId="1"/>
  </si>
  <si>
    <t>学校法人みえ大橋学園</t>
  </si>
  <si>
    <t>学校法人京都西山学園</t>
  </si>
  <si>
    <t>学校法人美作学園</t>
  </si>
  <si>
    <t>学校法人宇部学園</t>
  </si>
  <si>
    <t>学校法人恭敬学園</t>
  </si>
  <si>
    <t>学校法人大城学園</t>
    <rPh sb="0" eb="4">
      <t>ガッコウホウジン</t>
    </rPh>
    <rPh sb="4" eb="6">
      <t>オオシロ</t>
    </rPh>
    <rPh sb="6" eb="8">
      <t>ガクエン</t>
    </rPh>
    <phoneticPr fontId="1"/>
  </si>
  <si>
    <t>学校法人北海道教育学園</t>
    <rPh sb="0" eb="4">
      <t>ガッコウホウジン</t>
    </rPh>
    <rPh sb="4" eb="7">
      <t>ホッカイドウ</t>
    </rPh>
    <rPh sb="7" eb="9">
      <t>キョウイク</t>
    </rPh>
    <rPh sb="9" eb="11">
      <t>ガクエン</t>
    </rPh>
    <phoneticPr fontId="1"/>
  </si>
  <si>
    <t>学校法人明秀学園</t>
  </si>
  <si>
    <t>学校法人一川学園</t>
  </si>
  <si>
    <t>学校法人令徳学園</t>
  </si>
  <si>
    <t>学校法人信学会</t>
  </si>
  <si>
    <t>学校法人玉村学園</t>
  </si>
  <si>
    <t>学校法人南京都学園</t>
  </si>
  <si>
    <t>学校法人山椿学園</t>
  </si>
  <si>
    <t>学校法人大阪滋慶学園</t>
  </si>
  <si>
    <t>学校法人広島県新庄学園</t>
    <rPh sb="0" eb="4">
      <t>ガッコウホウジン</t>
    </rPh>
    <phoneticPr fontId="1"/>
  </si>
  <si>
    <t>学校法人三田尻学園</t>
  </si>
  <si>
    <t>学校法人柳商学園</t>
  </si>
  <si>
    <t>学校法人翔洋学園</t>
  </si>
  <si>
    <t>学校法人早稲田学園</t>
  </si>
  <si>
    <t>学校法人花沢学園</t>
  </si>
  <si>
    <t>学校法人信州長野学園</t>
  </si>
  <si>
    <t>学校法人四日市メリノール学院</t>
    <rPh sb="0" eb="4">
      <t>ガッコウホウジン</t>
    </rPh>
    <phoneticPr fontId="1"/>
  </si>
  <si>
    <t>学校法人共栄学園</t>
  </si>
  <si>
    <t>学校法人神須学園</t>
  </si>
  <si>
    <t>学校法人久留米信愛学院</t>
    <rPh sb="0" eb="4">
      <t>ガッコウホウジン</t>
    </rPh>
    <rPh sb="4" eb="7">
      <t>クルメ</t>
    </rPh>
    <rPh sb="7" eb="9">
      <t>シンアイ</t>
    </rPh>
    <rPh sb="9" eb="11">
      <t>ガクイン</t>
    </rPh>
    <phoneticPr fontId="1"/>
  </si>
  <si>
    <t>学校法⼈札幌静修学園</t>
  </si>
  <si>
    <t>学校法人緑丘学園</t>
    <rPh sb="0" eb="4">
      <t>ガッコウホウジン</t>
    </rPh>
    <rPh sb="4" eb="6">
      <t>ミドリオカ</t>
    </rPh>
    <rPh sb="6" eb="8">
      <t>ガクエン</t>
    </rPh>
    <phoneticPr fontId="1"/>
  </si>
  <si>
    <t>学校法人大川学園</t>
  </si>
  <si>
    <t>学校法人中山学園</t>
  </si>
  <si>
    <t>学校法人郁文館夢学園</t>
  </si>
  <si>
    <t>学校法人東洋学園</t>
  </si>
  <si>
    <t>学校法人賢明学院</t>
  </si>
  <si>
    <t>学校法人志学会学院</t>
  </si>
  <si>
    <t>学校法人長戸路学園</t>
  </si>
  <si>
    <t>学校法人高松学園</t>
  </si>
  <si>
    <t>学校法人岡崎学園</t>
  </si>
  <si>
    <t>学校法人国際学院</t>
  </si>
  <si>
    <t>学校法人西口学園</t>
  </si>
  <si>
    <t>学校法人聖望学園</t>
    <rPh sb="0" eb="4">
      <t>ガッコウホウジン</t>
    </rPh>
    <rPh sb="4" eb="8">
      <t>セイボウガクエン</t>
    </rPh>
    <phoneticPr fontId="1"/>
  </si>
  <si>
    <t>学校法人長野日本大学学園</t>
    <rPh sb="0" eb="2">
      <t>ガッコウ</t>
    </rPh>
    <rPh sb="2" eb="4">
      <t>ホウジン</t>
    </rPh>
    <rPh sb="4" eb="6">
      <t>ナガノ</t>
    </rPh>
    <rPh sb="6" eb="10">
      <t>ニホンダイガク</t>
    </rPh>
    <rPh sb="10" eb="12">
      <t>ガクエン</t>
    </rPh>
    <phoneticPr fontId="1"/>
  </si>
  <si>
    <t>学校法人天王寺学館</t>
  </si>
  <si>
    <t>学校法人弘徳学園</t>
    <rPh sb="0" eb="4">
      <t>ガッコウホウジン</t>
    </rPh>
    <rPh sb="4" eb="6">
      <t>コウトク</t>
    </rPh>
    <rPh sb="6" eb="8">
      <t>ガクエン</t>
    </rPh>
    <phoneticPr fontId="1"/>
  </si>
  <si>
    <t>学校法人北豊島学園</t>
  </si>
  <si>
    <t>学校法人大原学園</t>
  </si>
  <si>
    <t>学校法人聖パウロ学園</t>
  </si>
  <si>
    <t>学校法人立志舎</t>
  </si>
  <si>
    <t>学校法人みずほ学園</t>
    <rPh sb="0" eb="4">
      <t>ガッコウホウジン</t>
    </rPh>
    <rPh sb="7" eb="9">
      <t>ガクエン</t>
    </rPh>
    <phoneticPr fontId="1"/>
  </si>
  <si>
    <t>神村学園高等部</t>
    <rPh sb="0" eb="2">
      <t>カミムラ</t>
    </rPh>
    <rPh sb="2" eb="4">
      <t>ガクエン</t>
    </rPh>
    <rPh sb="4" eb="7">
      <t>コウトウブ</t>
    </rPh>
    <phoneticPr fontId="6"/>
  </si>
  <si>
    <t>単位：千円、人</t>
    <rPh sb="0" eb="2">
      <t>タンイ</t>
    </rPh>
    <rPh sb="3" eb="4">
      <t>セン</t>
    </rPh>
    <rPh sb="4" eb="5">
      <t>エン</t>
    </rPh>
    <rPh sb="6" eb="7">
      <t>ヒト</t>
    </rPh>
    <phoneticPr fontId="1"/>
  </si>
  <si>
    <t>（２）事業活動収支内訳（令和５年度決算）</t>
    <rPh sb="3" eb="5">
      <t>ジギョウ</t>
    </rPh>
    <rPh sb="5" eb="7">
      <t>カツドウ</t>
    </rPh>
    <rPh sb="7" eb="9">
      <t>シュウシ</t>
    </rPh>
    <rPh sb="9" eb="11">
      <t>ウチワケ</t>
    </rPh>
    <rPh sb="12" eb="14">
      <t>レイワ</t>
    </rPh>
    <rPh sb="15" eb="17">
      <t>ネンド</t>
    </rPh>
    <rPh sb="17" eb="19">
      <t>ケッサン</t>
    </rPh>
    <phoneticPr fontId="1"/>
  </si>
  <si>
    <t>（３）経常費補助金（令和５年度）</t>
    <rPh sb="10" eb="12">
      <t>レイワ</t>
    </rPh>
    <rPh sb="13" eb="15">
      <t>ネンド</t>
    </rPh>
    <rPh sb="14" eb="15">
      <t>トウレイワネンド</t>
    </rPh>
    <phoneticPr fontId="1"/>
  </si>
  <si>
    <t>（４）過去３年間（令和３～５年度）の基本金組入前当年度収支差額の変化</t>
    <rPh sb="3" eb="5">
      <t>カコ</t>
    </rPh>
    <rPh sb="6" eb="8">
      <t>ネンカン</t>
    </rPh>
    <rPh sb="9" eb="11">
      <t>レイワ</t>
    </rPh>
    <rPh sb="14" eb="16">
      <t>ネンド</t>
    </rPh>
    <rPh sb="18" eb="20">
      <t>キホン</t>
    </rPh>
    <rPh sb="20" eb="21">
      <t>キン</t>
    </rPh>
    <rPh sb="21" eb="23">
      <t>クミイレ</t>
    </rPh>
    <rPh sb="23" eb="24">
      <t>マエ</t>
    </rPh>
    <rPh sb="24" eb="27">
      <t>トウネンド</t>
    </rPh>
    <rPh sb="27" eb="31">
      <t>シュウシサガク</t>
    </rPh>
    <rPh sb="32" eb="34">
      <t>ヘンカ</t>
    </rPh>
    <phoneticPr fontId="1"/>
  </si>
  <si>
    <t>（５）実施校の教職員の人件費支出内訳（令和５年度）</t>
    <rPh sb="3" eb="6">
      <t>ジッシコウ</t>
    </rPh>
    <rPh sb="7" eb="10">
      <t>キョウショクイン</t>
    </rPh>
    <rPh sb="11" eb="14">
      <t>ジンケンヒ</t>
    </rPh>
    <rPh sb="14" eb="16">
      <t>シシュツ</t>
    </rPh>
    <rPh sb="16" eb="18">
      <t>ウチワケ</t>
    </rPh>
    <rPh sb="19" eb="21">
      <t>レイワ</t>
    </rPh>
    <rPh sb="22" eb="24">
      <t>ネンド</t>
    </rPh>
    <phoneticPr fontId="1"/>
  </si>
  <si>
    <t>（６）通信教育連携協力施設（自校以外の施設）の教職員への実施校からの委嘱料（令和５年度）</t>
    <rPh sb="3" eb="5">
      <t>ツウシン</t>
    </rPh>
    <rPh sb="5" eb="7">
      <t>キョウイク</t>
    </rPh>
    <rPh sb="7" eb="9">
      <t>レンケイ</t>
    </rPh>
    <rPh sb="9" eb="11">
      <t>キョウリョク</t>
    </rPh>
    <rPh sb="11" eb="13">
      <t>シセツ</t>
    </rPh>
    <rPh sb="14" eb="18">
      <t>ジコウイガイ</t>
    </rPh>
    <rPh sb="19" eb="21">
      <t>シセツ</t>
    </rPh>
    <rPh sb="23" eb="26">
      <t>キョウショクイン</t>
    </rPh>
    <rPh sb="28" eb="31">
      <t>ジッシコウ</t>
    </rPh>
    <rPh sb="34" eb="36">
      <t>イショク</t>
    </rPh>
    <rPh sb="36" eb="37">
      <t>リョウ</t>
    </rPh>
    <phoneticPr fontId="1"/>
  </si>
  <si>
    <t>※　昨年度は生徒一人当たりの換算値を記入いただきましたが今年度は総額の記入に変更しております。</t>
    <rPh sb="2" eb="5">
      <t>サクネンド</t>
    </rPh>
    <rPh sb="6" eb="8">
      <t>セイト</t>
    </rPh>
    <rPh sb="8" eb="10">
      <t>ヒトリ</t>
    </rPh>
    <rPh sb="10" eb="11">
      <t>ア</t>
    </rPh>
    <rPh sb="14" eb="16">
      <t>カンサン</t>
    </rPh>
    <rPh sb="16" eb="17">
      <t>アタイ</t>
    </rPh>
    <rPh sb="18" eb="20">
      <t>キニュウ</t>
    </rPh>
    <rPh sb="28" eb="31">
      <t>コンネンド</t>
    </rPh>
    <rPh sb="32" eb="34">
      <t>ソウガク</t>
    </rPh>
    <rPh sb="35" eb="37">
      <t>キニュウ</t>
    </rPh>
    <rPh sb="38" eb="40">
      <t>ヘンコウ</t>
    </rPh>
    <phoneticPr fontId="1"/>
  </si>
  <si>
    <t>（１）生徒一人当たりの納付金等（令和６年度の１年次生の平均年額）</t>
    <rPh sb="3" eb="5">
      <t>セイト</t>
    </rPh>
    <rPh sb="5" eb="7">
      <t>ヒトリ</t>
    </rPh>
    <rPh sb="7" eb="8">
      <t>ア</t>
    </rPh>
    <rPh sb="11" eb="14">
      <t>ノウフキン</t>
    </rPh>
    <rPh sb="14" eb="15">
      <t>トウ</t>
    </rPh>
    <rPh sb="16" eb="18">
      <t>レイワ</t>
    </rPh>
    <rPh sb="19" eb="21">
      <t>ネンド</t>
    </rPh>
    <rPh sb="23" eb="24">
      <t>ネン</t>
    </rPh>
    <rPh sb="24" eb="25">
      <t>ジ</t>
    </rPh>
    <rPh sb="25" eb="26">
      <t>セイ</t>
    </rPh>
    <rPh sb="27" eb="29">
      <t>ヘイキン</t>
    </rPh>
    <rPh sb="29" eb="31">
      <t>ネンガク</t>
    </rPh>
    <phoneticPr fontId="1"/>
  </si>
  <si>
    <t>①　生徒の退学状況（令和５年度）</t>
    <rPh sb="2" eb="4">
      <t>セイト</t>
    </rPh>
    <rPh sb="5" eb="7">
      <t>タイガク</t>
    </rPh>
    <rPh sb="7" eb="9">
      <t>ジョウキョウ</t>
    </rPh>
    <rPh sb="10" eb="12">
      <t>レイワ</t>
    </rPh>
    <rPh sb="13" eb="15">
      <t>ネンド</t>
    </rPh>
    <phoneticPr fontId="1"/>
  </si>
  <si>
    <t>②　生徒の転学状況（令和５年度）</t>
    <rPh sb="2" eb="4">
      <t>セイト</t>
    </rPh>
    <rPh sb="5" eb="7">
      <t>テンガク</t>
    </rPh>
    <rPh sb="7" eb="9">
      <t>ジョウキョウ</t>
    </rPh>
    <rPh sb="10" eb="12">
      <t>レイワ</t>
    </rPh>
    <rPh sb="13" eb="15">
      <t>ネンド</t>
    </rPh>
    <phoneticPr fontId="1"/>
  </si>
  <si>
    <t>②　非活動生徒の状況（令和５年５月１日時点）</t>
    <rPh sb="2" eb="3">
      <t>ヒ</t>
    </rPh>
    <rPh sb="3" eb="5">
      <t>カツドウ</t>
    </rPh>
    <rPh sb="5" eb="7">
      <t>セイト</t>
    </rPh>
    <rPh sb="8" eb="10">
      <t>ジョウキョウ</t>
    </rPh>
    <rPh sb="11" eb="13">
      <t>レイワ</t>
    </rPh>
    <rPh sb="14" eb="15">
      <t>ネン</t>
    </rPh>
    <rPh sb="16" eb="17">
      <t>ガツ</t>
    </rPh>
    <rPh sb="18" eb="19">
      <t>ヒ</t>
    </rPh>
    <rPh sb="19" eb="21">
      <t>ジテン</t>
    </rPh>
    <phoneticPr fontId="1"/>
  </si>
  <si>
    <t>①　単位修得状況（令和５年度）</t>
    <rPh sb="2" eb="8">
      <t>タンイシュウトクジョウキョウ</t>
    </rPh>
    <rPh sb="9" eb="11">
      <t>レイワ</t>
    </rPh>
    <rPh sb="12" eb="14">
      <t>ネンド</t>
    </rPh>
    <phoneticPr fontId="1"/>
  </si>
  <si>
    <t>④　令和５年度の卒業生の進路先（学校基本調査の数値を参考にしてください）</t>
    <rPh sb="2" eb="4">
      <t>レイワ</t>
    </rPh>
    <rPh sb="5" eb="7">
      <t>ネンド</t>
    </rPh>
    <rPh sb="8" eb="11">
      <t>ソツギョウセイ</t>
    </rPh>
    <rPh sb="12" eb="15">
      <t>シンロサキ</t>
    </rPh>
    <rPh sb="26" eb="28">
      <t>サンコウ</t>
    </rPh>
    <phoneticPr fontId="1"/>
  </si>
  <si>
    <t>※　今年度追加した質問項目です。</t>
    <rPh sb="2" eb="5">
      <t>コンネンド</t>
    </rPh>
    <rPh sb="5" eb="7">
      <t>ツイカ</t>
    </rPh>
    <rPh sb="9" eb="13">
      <t>シツモンコウモク</t>
    </rPh>
    <phoneticPr fontId="1"/>
  </si>
  <si>
    <t>⑤　転入学、編入学生徒数（令和５年度間）</t>
    <rPh sb="13" eb="15">
      <t>レイワ</t>
    </rPh>
    <rPh sb="16" eb="19">
      <t>ネンドカン</t>
    </rPh>
    <phoneticPr fontId="1"/>
  </si>
  <si>
    <t>※下記に注意事項が表示されます。</t>
    <rPh sb="1" eb="3">
      <t>カキ</t>
    </rPh>
    <rPh sb="4" eb="6">
      <t>チュウイ</t>
    </rPh>
    <rPh sb="6" eb="8">
      <t>ジコウ</t>
    </rPh>
    <rPh sb="9" eb="11">
      <t>ヒョウジ</t>
    </rPh>
    <phoneticPr fontId="26"/>
  </si>
  <si>
    <t>埼玉県</t>
    <rPh sb="0" eb="3">
      <t>サイタマケン</t>
    </rPh>
    <phoneticPr fontId="1"/>
  </si>
  <si>
    <t>東朋学園高等学校</t>
    <phoneticPr fontId="1"/>
  </si>
  <si>
    <t>湯梨浜学園高等学校</t>
    <phoneticPr fontId="1"/>
  </si>
  <si>
    <t>滋慶学園高等学校</t>
    <phoneticPr fontId="1"/>
  </si>
  <si>
    <t>藤蔭高等学校</t>
    <phoneticPr fontId="1"/>
  </si>
  <si>
    <t>人</t>
    <rPh sb="0" eb="1">
      <t>ニン</t>
    </rPh>
    <phoneticPr fontId="1"/>
  </si>
  <si>
    <t>卒業率</t>
    <rPh sb="0" eb="3">
      <t>ソツギョウリツ</t>
    </rPh>
    <phoneticPr fontId="1"/>
  </si>
  <si>
    <t>単位：人、％</t>
    <rPh sb="0" eb="2">
      <t>タンイ</t>
    </rPh>
    <rPh sb="3" eb="4">
      <t>ヒト</t>
    </rPh>
    <phoneticPr fontId="1"/>
  </si>
  <si>
    <t>※　令和３年度の新入学生が令和５年度に</t>
    <rPh sb="2" eb="4">
      <t>レイワ</t>
    </rPh>
    <rPh sb="5" eb="7">
      <t>ネンド</t>
    </rPh>
    <rPh sb="8" eb="10">
      <t>シンニュウ</t>
    </rPh>
    <rPh sb="10" eb="12">
      <t>ガクセイ</t>
    </rPh>
    <rPh sb="13" eb="15">
      <t>レイワ</t>
    </rPh>
    <rPh sb="16" eb="18">
      <t>ネンド</t>
    </rPh>
    <phoneticPr fontId="1"/>
  </si>
  <si>
    <t>※　令和２年度の新入学生が令和５年度に</t>
    <rPh sb="2" eb="3">
      <t>レイ</t>
    </rPh>
    <rPh sb="3" eb="4">
      <t>カズ</t>
    </rPh>
    <rPh sb="5" eb="7">
      <t>ネンド</t>
    </rPh>
    <rPh sb="8" eb="10">
      <t>シンニュウ</t>
    </rPh>
    <rPh sb="10" eb="12">
      <t>ガクセイ</t>
    </rPh>
    <rPh sb="13" eb="15">
      <t>レイワ</t>
    </rPh>
    <rPh sb="16" eb="18">
      <t>ネンド</t>
    </rPh>
    <phoneticPr fontId="1"/>
  </si>
  <si>
    <t>※「自校の施設」とは自己所有の施設という意味ではありません。借用している施設でも当該学校の法人が設置・運営</t>
    <phoneticPr fontId="1"/>
  </si>
  <si>
    <t>　 している場合には自校の施設としてください。</t>
    <phoneticPr fontId="1"/>
  </si>
  <si>
    <t>　 位置づけている施設の数を記入してください。</t>
    <phoneticPr fontId="1"/>
  </si>
  <si>
    <t>※この質問の施設については、当該学校が高等学校通信教育規程第３条の通信教育連携協力施設(添付資料参照)として</t>
    <phoneticPr fontId="1"/>
  </si>
  <si>
    <t>※　学校の「所在地」をプルダウンより選択してから学校名・法人名を記入ください。</t>
    <rPh sb="2" eb="4">
      <t>ガッコウ</t>
    </rPh>
    <rPh sb="6" eb="9">
      <t>ショザイチ</t>
    </rPh>
    <rPh sb="18" eb="20">
      <t>センタク</t>
    </rPh>
    <rPh sb="24" eb="27">
      <t>ガッコウメイ</t>
    </rPh>
    <rPh sb="32" eb="34">
      <t>キニュウ</t>
    </rPh>
    <phoneticPr fontId="1"/>
  </si>
  <si>
    <t>武蔵野星城高等学校</t>
    <rPh sb="0" eb="3">
      <t>ムサシノ</t>
    </rPh>
    <rPh sb="3" eb="5">
      <t>セイジョウ</t>
    </rPh>
    <rPh sb="5" eb="9">
      <t>コウトウガッコウ</t>
    </rPh>
    <phoneticPr fontId="5"/>
  </si>
  <si>
    <t>成美学園高等學校</t>
    <rPh sb="0" eb="2">
      <t>セイビ</t>
    </rPh>
    <rPh sb="2" eb="4">
      <t>ガクエン</t>
    </rPh>
    <rPh sb="4" eb="6">
      <t>コウトウ</t>
    </rPh>
    <rPh sb="6" eb="8">
      <t>ガッコウ</t>
    </rPh>
    <phoneticPr fontId="5"/>
  </si>
  <si>
    <t>ヒューマンキャンパスのぞみ高等学校</t>
    <rPh sb="0" eb="13">
      <t>ヒューマンキャンパスノゾミ</t>
    </rPh>
    <rPh sb="13" eb="17">
      <t>コウトウガッコウ</t>
    </rPh>
    <phoneticPr fontId="6"/>
  </si>
  <si>
    <t>目黒日本大学高等学校</t>
    <rPh sb="0" eb="2">
      <t>メグロ</t>
    </rPh>
    <rPh sb="2" eb="4">
      <t>ニホン</t>
    </rPh>
    <rPh sb="4" eb="6">
      <t>ダイガク</t>
    </rPh>
    <rPh sb="6" eb="10">
      <t>コウトウガッコウ</t>
    </rPh>
    <phoneticPr fontId="5"/>
  </si>
  <si>
    <t>アットマーク国際高等学校</t>
    <rPh sb="6" eb="8">
      <t>コクサイ</t>
    </rPh>
    <rPh sb="8" eb="12">
      <t>コウトウガッコウ</t>
    </rPh>
    <phoneticPr fontId="5"/>
  </si>
  <si>
    <t>つくば開成学園高等学校</t>
    <rPh sb="3" eb="5">
      <t>カイセイ</t>
    </rPh>
    <rPh sb="5" eb="7">
      <t>ガクエン</t>
    </rPh>
    <rPh sb="7" eb="11">
      <t>コウトウガッコウ</t>
    </rPh>
    <phoneticPr fontId="5"/>
  </si>
  <si>
    <t>啓晴高等学校</t>
    <rPh sb="0" eb="2">
      <t>ケイセイ</t>
    </rPh>
    <rPh sb="2" eb="6">
      <t>コウトウガッコウ</t>
    </rPh>
    <phoneticPr fontId="6"/>
  </si>
  <si>
    <t>YMCA学院高等学校</t>
    <rPh sb="4" eb="6">
      <t>ガクイン</t>
    </rPh>
    <rPh sb="6" eb="10">
      <t>コウトウガッコウ</t>
    </rPh>
    <phoneticPr fontId="5"/>
  </si>
  <si>
    <t>並木学院高等学校</t>
    <rPh sb="0" eb="2">
      <t>ナミキ</t>
    </rPh>
    <rPh sb="2" eb="4">
      <t>ガクイン</t>
    </rPh>
    <rPh sb="4" eb="8">
      <t>コウトウガッコウ</t>
    </rPh>
    <phoneticPr fontId="6"/>
  </si>
  <si>
    <t>並木学院福山高等学校</t>
    <rPh sb="0" eb="2">
      <t>ナミキ</t>
    </rPh>
    <rPh sb="2" eb="4">
      <t>ガクイン</t>
    </rPh>
    <rPh sb="4" eb="6">
      <t>フクヤマ</t>
    </rPh>
    <rPh sb="6" eb="10">
      <t>コウトウガッコウ</t>
    </rPh>
    <phoneticPr fontId="6"/>
  </si>
  <si>
    <t>精華学園高等学校</t>
    <rPh sb="0" eb="1">
      <t>セイ</t>
    </rPh>
    <rPh sb="1" eb="2">
      <t>カ</t>
    </rPh>
    <rPh sb="2" eb="4">
      <t>ガクエン</t>
    </rPh>
    <rPh sb="4" eb="6">
      <t>コウトウ</t>
    </rPh>
    <rPh sb="6" eb="8">
      <t>ガッコウ</t>
    </rPh>
    <phoneticPr fontId="5"/>
  </si>
  <si>
    <t>第一薬科大学付属高等学校</t>
    <rPh sb="0" eb="2">
      <t>ダイイチ</t>
    </rPh>
    <rPh sb="2" eb="4">
      <t>ヤッカ</t>
    </rPh>
    <rPh sb="4" eb="6">
      <t>ダイガク</t>
    </rPh>
    <rPh sb="6" eb="8">
      <t>フゾク</t>
    </rPh>
    <rPh sb="8" eb="12">
      <t>コウトウガッコウ</t>
    </rPh>
    <phoneticPr fontId="5"/>
  </si>
  <si>
    <t>こころ未来高等学校</t>
    <rPh sb="3" eb="5">
      <t>ミライ</t>
    </rPh>
    <rPh sb="5" eb="9">
      <t>コウトウガッコウ</t>
    </rPh>
    <phoneticPr fontId="5"/>
  </si>
  <si>
    <t>瑞穂MSC高等学校</t>
    <rPh sb="0" eb="2">
      <t>ミズホ</t>
    </rPh>
    <rPh sb="5" eb="9">
      <t>コウトウガッコウ</t>
    </rPh>
    <phoneticPr fontId="1"/>
  </si>
  <si>
    <t>つくば開成国際高等学校</t>
    <rPh sb="5" eb="7">
      <t>コクサイ</t>
    </rPh>
    <rPh sb="7" eb="11">
      <t>コウトウガッコウ</t>
    </rPh>
    <phoneticPr fontId="6"/>
  </si>
  <si>
    <t>ヒューマンキャンパス高等学校</t>
    <rPh sb="10" eb="14">
      <t>コウトウガッコウ</t>
    </rPh>
    <phoneticPr fontId="6"/>
  </si>
  <si>
    <r>
      <t xml:space="preserve"> ①広域    </t>
    </r>
    <r>
      <rPr>
        <sz val="10"/>
        <color rgb="FFFF0000"/>
        <rFont val="游明朝"/>
        <family val="1"/>
        <charset val="128"/>
      </rPr>
      <t>該当番号を</t>
    </r>
    <r>
      <rPr>
        <sz val="11"/>
        <rFont val="游明朝"/>
        <family val="1"/>
        <charset val="128"/>
      </rPr>
      <t xml:space="preserve">
 ②狭域       </t>
    </r>
    <r>
      <rPr>
        <sz val="10"/>
        <color rgb="FFFF0000"/>
        <rFont val="游明朝"/>
        <family val="1"/>
        <charset val="128"/>
      </rPr>
      <t>選択　→</t>
    </r>
    <rPh sb="2" eb="4">
      <t>コウイキ</t>
    </rPh>
    <rPh sb="16" eb="18">
      <t>キョウイキ</t>
    </rPh>
    <phoneticPr fontId="1"/>
  </si>
  <si>
    <t>※　計は①年齢別生徒数計と一致させてください。</t>
    <rPh sb="2" eb="3">
      <t>ケイ</t>
    </rPh>
    <rPh sb="5" eb="8">
      <t>ネンレイベツ</t>
    </rPh>
    <rPh sb="8" eb="11">
      <t>セイトスウ</t>
    </rPh>
    <rPh sb="11" eb="12">
      <t>ケイ</t>
    </rPh>
    <rPh sb="13" eb="15">
      <t>イッチ</t>
    </rPh>
    <phoneticPr fontId="25"/>
  </si>
  <si>
    <t>NO</t>
    <phoneticPr fontId="1"/>
  </si>
  <si>
    <t>法人名</t>
  </si>
  <si>
    <t>学校名</t>
  </si>
  <si>
    <t>設置区分</t>
  </si>
  <si>
    <t>募集区域</t>
  </si>
  <si>
    <t>所轄庁所在都道府県</t>
  </si>
  <si>
    <t>郵便番号</t>
  </si>
  <si>
    <t>住所1</t>
    <rPh sb="0" eb="2">
      <t>ジュウショ</t>
    </rPh>
    <phoneticPr fontId="1"/>
  </si>
  <si>
    <t>住所2</t>
    <rPh sb="0" eb="2">
      <t>ジュウショ</t>
    </rPh>
    <phoneticPr fontId="1"/>
  </si>
  <si>
    <t>住所3</t>
    <rPh sb="0" eb="2">
      <t>ジュウショ</t>
    </rPh>
    <phoneticPr fontId="1"/>
  </si>
  <si>
    <t>住所4</t>
    <rPh sb="0" eb="2">
      <t>ジュウショ</t>
    </rPh>
    <phoneticPr fontId="1"/>
  </si>
  <si>
    <t>電話番号</t>
  </si>
  <si>
    <t>HPアドレス</t>
  </si>
  <si>
    <t>学校法人</t>
  </si>
  <si>
    <t>広域</t>
  </si>
  <si>
    <t>0698533</t>
    <phoneticPr fontId="1"/>
  </si>
  <si>
    <t>江別市</t>
  </si>
  <si>
    <t>文京台緑町569</t>
  </si>
  <si>
    <t>011-386-3111</t>
    <phoneticPr fontId="1"/>
  </si>
  <si>
    <t>https://www.san-ai.ed.jp/</t>
    <phoneticPr fontId="1"/>
  </si>
  <si>
    <t>0750163</t>
    <phoneticPr fontId="1"/>
  </si>
  <si>
    <t>札幌市厚別区</t>
  </si>
  <si>
    <t>もみじ台北五丁目12-1</t>
  </si>
  <si>
    <t>0124-25-5001</t>
  </si>
  <si>
    <t>https://seisa.ed.jp/</t>
    <phoneticPr fontId="1"/>
  </si>
  <si>
    <t>狭域</t>
  </si>
  <si>
    <t>0620903</t>
    <phoneticPr fontId="1"/>
  </si>
  <si>
    <t>札幌市豊平区</t>
  </si>
  <si>
    <t>豊平三条五丁目1-38</t>
  </si>
  <si>
    <t>011-811-5297</t>
  </si>
  <si>
    <t>https://www.ikegamigakuin.ed.jp/</t>
    <phoneticPr fontId="1"/>
  </si>
  <si>
    <t>0470014</t>
    <phoneticPr fontId="1"/>
  </si>
  <si>
    <t>小樽市</t>
  </si>
  <si>
    <t>住ノ江一丁目3-17</t>
  </si>
  <si>
    <t>0134-31-3100</t>
  </si>
  <si>
    <t>https://www.r-futaba.ed.jp/</t>
    <phoneticPr fontId="1"/>
  </si>
  <si>
    <t>学校法人</t>
    <phoneticPr fontId="1"/>
  </si>
  <si>
    <t>0980112</t>
    <phoneticPr fontId="1"/>
  </si>
  <si>
    <t>上川郡和寒町</t>
  </si>
  <si>
    <t>字三和412</t>
  </si>
  <si>
    <t>011-743-1267</t>
  </si>
  <si>
    <t>http://www.sapporo-jg.com/sanwa/</t>
    <phoneticPr fontId="1"/>
  </si>
  <si>
    <t>0482411</t>
    <phoneticPr fontId="1"/>
  </si>
  <si>
    <t>余市郡仁木町</t>
  </si>
  <si>
    <t>東町五丁目4-1</t>
  </si>
  <si>
    <t>0135-48-5131</t>
  </si>
  <si>
    <t>https://www.kyokei.ac.jp/</t>
  </si>
  <si>
    <t>学校法⼈札幌静修学園</t>
    <phoneticPr fontId="1"/>
  </si>
  <si>
    <t>広域</t>
    <phoneticPr fontId="1"/>
  </si>
  <si>
    <t>北海道</t>
    <phoneticPr fontId="1"/>
  </si>
  <si>
    <t>0640916</t>
    <phoneticPr fontId="1"/>
  </si>
  <si>
    <t>札幌市中央区</t>
  </si>
  <si>
    <t>南十六条西六丁目2-1</t>
  </si>
  <si>
    <t>011-521-0234</t>
    <phoneticPr fontId="1"/>
  </si>
  <si>
    <t>https://tsushin.sapporoseishu.ed.jp/#course</t>
    <phoneticPr fontId="1"/>
  </si>
  <si>
    <t>学校法人創志学園</t>
  </si>
  <si>
    <t>学校法人</t>
    <rPh sb="0" eb="4">
      <t>ガッコウホウジン</t>
    </rPh>
    <phoneticPr fontId="22"/>
  </si>
  <si>
    <t>広域</t>
    <rPh sb="0" eb="2">
      <t>コウイキ</t>
    </rPh>
    <phoneticPr fontId="22"/>
  </si>
  <si>
    <t>0780151</t>
  </si>
  <si>
    <t>深川市</t>
  </si>
  <si>
    <t>納内町三丁目2-40</t>
  </si>
  <si>
    <t>0164-24-2001</t>
  </si>
  <si>
    <t>0370044</t>
    <phoneticPr fontId="1"/>
  </si>
  <si>
    <t>五所川原市</t>
  </si>
  <si>
    <t>字元町42</t>
  </si>
  <si>
    <t>0173-26-6662</t>
  </si>
  <si>
    <t>https://51corr.ed.jp/</t>
    <phoneticPr fontId="1"/>
  </si>
  <si>
    <t>0300821</t>
    <phoneticPr fontId="1"/>
  </si>
  <si>
    <t>青森市</t>
  </si>
  <si>
    <t>勝田二丁目11-1</t>
  </si>
  <si>
    <t>017-775-2121</t>
    <phoneticPr fontId="1"/>
  </si>
  <si>
    <t>https://www.toogakuen.ac.jp/tusin_katei/</t>
    <phoneticPr fontId="1"/>
  </si>
  <si>
    <t>0300846</t>
    <phoneticPr fontId="1"/>
  </si>
  <si>
    <t>青葉三丁目13-40</t>
  </si>
  <si>
    <t>017-728-5030</t>
  </si>
  <si>
    <t>http://www.yamada-tsushin.jp/</t>
    <phoneticPr fontId="1"/>
  </si>
  <si>
    <t>学校法人八戸工業大学</t>
    <phoneticPr fontId="1"/>
  </si>
  <si>
    <t>狭域</t>
    <phoneticPr fontId="1"/>
  </si>
  <si>
    <t>青森県</t>
    <rPh sb="0" eb="3">
      <t>アオモリケン</t>
    </rPh>
    <phoneticPr fontId="1"/>
  </si>
  <si>
    <t>0318505</t>
    <phoneticPr fontId="1"/>
  </si>
  <si>
    <t>八戸市</t>
  </si>
  <si>
    <t>大字妙字大開67</t>
  </si>
  <si>
    <t>0178-25-4311</t>
    <phoneticPr fontId="1"/>
  </si>
  <si>
    <t>https://www.kodai2-h.ed.jp/</t>
    <phoneticPr fontId="1"/>
  </si>
  <si>
    <t>0210871</t>
    <phoneticPr fontId="1"/>
  </si>
  <si>
    <t>一関市</t>
  </si>
  <si>
    <t>八幡町5-24</t>
  </si>
  <si>
    <t>0191-23-4240</t>
  </si>
  <si>
    <t>https://www.ichinoseki-gakuin.jp</t>
    <phoneticPr fontId="1"/>
  </si>
  <si>
    <t>0200063</t>
    <phoneticPr fontId="1"/>
  </si>
  <si>
    <t>盛岡市</t>
  </si>
  <si>
    <t>材木町9-13</t>
  </si>
  <si>
    <t>019-622-6057</t>
    <phoneticPr fontId="1"/>
  </si>
  <si>
    <t>https://www.chuo-tan-e.jp/</t>
  </si>
  <si>
    <t>仙台市宮城野区</t>
  </si>
  <si>
    <t>宮城野二丁目4-1</t>
  </si>
  <si>
    <t>022-256-4148</t>
  </si>
  <si>
    <t>https://www.sendaiikuei.ed.jp/ilc/</t>
    <phoneticPr fontId="1"/>
  </si>
  <si>
    <t>仙台市泉区</t>
  </si>
  <si>
    <t>紫山一丁目2-1</t>
  </si>
  <si>
    <t>022-777-6625</t>
  </si>
  <si>
    <t>https://enc.sendaishirayuri.net/</t>
  </si>
  <si>
    <t>登米市</t>
  </si>
  <si>
    <t>米山町中津山字筒場埣215</t>
  </si>
  <si>
    <t>0220-55-3770</t>
  </si>
  <si>
    <t>https://www.sanko.ac.jp/asuka-kizuna/</t>
  </si>
  <si>
    <t>9880812</t>
    <phoneticPr fontId="1"/>
  </si>
  <si>
    <t>気仙沼市</t>
  </si>
  <si>
    <t>大峠山1-1</t>
  </si>
  <si>
    <t>0226-23-3100</t>
    <phoneticPr fontId="1"/>
  </si>
  <si>
    <t>https://www.toryo.ed.jp/</t>
    <phoneticPr fontId="1"/>
  </si>
  <si>
    <t>0140047</t>
    <phoneticPr fontId="1"/>
  </si>
  <si>
    <t>大仙市</t>
  </si>
  <si>
    <t>大曲須和町一丁目1-30</t>
  </si>
  <si>
    <t>0187-63-2622</t>
  </si>
  <si>
    <t>http://www.akitashuei.net/</t>
  </si>
  <si>
    <t>酒田市</t>
  </si>
  <si>
    <t>南千日町4-50</t>
  </si>
  <si>
    <t>0234-26-1670</t>
  </si>
  <si>
    <t>http://www.wajun-honbu.ac.jp/wajunkan/</t>
  </si>
  <si>
    <t>学校法人山本学園</t>
    <phoneticPr fontId="1"/>
  </si>
  <si>
    <t>狭域</t>
    <rPh sb="0" eb="1">
      <t>セマ</t>
    </rPh>
    <rPh sb="1" eb="2">
      <t>イキ</t>
    </rPh>
    <phoneticPr fontId="1"/>
  </si>
  <si>
    <t>山形県</t>
    <phoneticPr fontId="1"/>
  </si>
  <si>
    <t>9900832</t>
    <phoneticPr fontId="1"/>
  </si>
  <si>
    <t>山形市</t>
  </si>
  <si>
    <t>城西町三丁目13-7</t>
  </si>
  <si>
    <t>023-679-3715</t>
    <phoneticPr fontId="1"/>
  </si>
  <si>
    <t>https://cor.seizan.ed.jp/</t>
    <phoneticPr fontId="1"/>
  </si>
  <si>
    <t>いわき市</t>
  </si>
  <si>
    <t>平鎌田字寿金沢22-1</t>
  </si>
  <si>
    <t>0246-88-6743</t>
  </si>
  <si>
    <t>https://shohei.school/</t>
  </si>
  <si>
    <t>伊達市</t>
  </si>
  <si>
    <t>六角3</t>
  </si>
  <si>
    <t>024-583-3325 </t>
  </si>
  <si>
    <t>https://www.seikogakuin.jp/</t>
  </si>
  <si>
    <t>郡山市</t>
  </si>
  <si>
    <t>中町14-18</t>
  </si>
  <si>
    <t>024-927-0550</t>
  </si>
  <si>
    <t>http://www.abnet.or.jp/tusin-shoshi/</t>
  </si>
  <si>
    <t>株式会社コーチング・スタッフ</t>
  </si>
  <si>
    <t>株式会社</t>
    <rPh sb="0" eb="4">
      <t>カブシキガイシャ</t>
    </rPh>
    <phoneticPr fontId="22"/>
  </si>
  <si>
    <t>福島県</t>
    <rPh sb="0" eb="3">
      <t>フクシマケン</t>
    </rPh>
    <phoneticPr fontId="1"/>
  </si>
  <si>
    <t>新宿区</t>
  </si>
  <si>
    <t>北新宿一丁目21-10</t>
  </si>
  <si>
    <t>03-5925-2773</t>
  </si>
  <si>
    <t>つくば市</t>
  </si>
  <si>
    <t>作谷578-2</t>
  </si>
  <si>
    <t>0120-0252-15</t>
  </si>
  <si>
    <t>https://nnn.ed.jp/</t>
  </si>
  <si>
    <t>株式会社</t>
  </si>
  <si>
    <t>高萩市</t>
  </si>
  <si>
    <t>大字赤浜2086-1</t>
  </si>
  <si>
    <t>0120-761-080</t>
  </si>
  <si>
    <t>https://www.daiichigakuin.ed.jp/</t>
  </si>
  <si>
    <t>水戸市</t>
  </si>
  <si>
    <t>根本二丁目545</t>
  </si>
  <si>
    <t>029-300-5777</t>
  </si>
  <si>
    <t>https://mitoheisei.ac.jp/</t>
  </si>
  <si>
    <t>日立市</t>
  </si>
  <si>
    <t>神峰町三丁目2-26</t>
  </si>
  <si>
    <t>0294-25-1556</t>
  </si>
  <si>
    <t>http://www.meishu.ac.jp/tsushin/</t>
    <phoneticPr fontId="1"/>
  </si>
  <si>
    <t>大みか町四丁目1-3</t>
  </si>
  <si>
    <t>050-3794-8223</t>
  </si>
  <si>
    <t>https://shoyo-net.org/</t>
  </si>
  <si>
    <t>EIKOデジタル・クリエイティブ高等学校</t>
    <phoneticPr fontId="1"/>
  </si>
  <si>
    <t>茨城県</t>
    <phoneticPr fontId="1"/>
  </si>
  <si>
    <t>3100913</t>
    <phoneticPr fontId="1"/>
  </si>
  <si>
    <t>見川町2582-9</t>
  </si>
  <si>
    <t>029-297-4018</t>
    <phoneticPr fontId="1"/>
  </si>
  <si>
    <t>https://www.eiko-dch.ac.jp/top.html</t>
    <phoneticPr fontId="1"/>
  </si>
  <si>
    <t>学校法人三幸学園</t>
    <phoneticPr fontId="1"/>
  </si>
  <si>
    <t>3100801</t>
    <phoneticPr fontId="1"/>
  </si>
  <si>
    <t>桜川一丁目7-1</t>
  </si>
  <si>
    <t>050-5530-5358</t>
    <phoneticPr fontId="1"/>
  </si>
  <si>
    <t>https://www.sanko.ac.jp/asuka-kibou/mito/</t>
    <phoneticPr fontId="1"/>
  </si>
  <si>
    <t>学校法人鹿島学園</t>
  </si>
  <si>
    <t>学校法人</t>
    <rPh sb="0" eb="2">
      <t>ガッコウ</t>
    </rPh>
    <rPh sb="2" eb="4">
      <t>ホウジン</t>
    </rPh>
    <phoneticPr fontId="22"/>
  </si>
  <si>
    <t>茨城県</t>
    <rPh sb="0" eb="2">
      <t>イバラキ</t>
    </rPh>
    <rPh sb="2" eb="3">
      <t>ケン</t>
    </rPh>
    <phoneticPr fontId="1"/>
  </si>
  <si>
    <t>西新宿七丁目10-6</t>
  </si>
  <si>
    <t>西新宿小林ビル6F</t>
  </si>
  <si>
    <t>03-6908-8615</t>
  </si>
  <si>
    <t>学校法人晃陽学園</t>
  </si>
  <si>
    <t>古河市</t>
  </si>
  <si>
    <t>東一丁目5-26</t>
  </si>
  <si>
    <t>0280-31-5455</t>
  </si>
  <si>
    <t>牛久市</t>
  </si>
  <si>
    <t>柏田町3315-10</t>
  </si>
  <si>
    <t>029-872-5532</t>
  </si>
  <si>
    <t>株式会社</t>
    <rPh sb="0" eb="2">
      <t>カブシキ</t>
    </rPh>
    <rPh sb="2" eb="4">
      <t>ガイシャ</t>
    </rPh>
    <phoneticPr fontId="22"/>
  </si>
  <si>
    <t>港区</t>
  </si>
  <si>
    <t>赤坂八丁目4-14</t>
  </si>
  <si>
    <t>青山タワープレイス6F</t>
  </si>
  <si>
    <t>03-6439-3725</t>
  </si>
  <si>
    <t>学校法人開桜学院</t>
  </si>
  <si>
    <t>栃木県</t>
    <rPh sb="0" eb="3">
      <t>トチギケン</t>
    </rPh>
    <phoneticPr fontId="1"/>
  </si>
  <si>
    <t>塩谷郡塩谷町</t>
  </si>
  <si>
    <t>大字大宮2475-1</t>
  </si>
  <si>
    <t>0287-41-3851</t>
  </si>
  <si>
    <t>さいたま市岩槻区</t>
  </si>
  <si>
    <t>大字徳力186</t>
  </si>
  <si>
    <t>048-793-1370</t>
  </si>
  <si>
    <t>https://www.kaichigakuen.ed.jp/tsushin/</t>
  </si>
  <si>
    <t>春日部市</t>
  </si>
  <si>
    <t>大沼二丁目40</t>
  </si>
  <si>
    <t>048-738-0378</t>
  </si>
  <si>
    <t>https://matsuyama.ac.jp/matsue/</t>
  </si>
  <si>
    <t>深谷市</t>
  </si>
  <si>
    <t>血洗島244-4</t>
  </si>
  <si>
    <t>03-6824-2714</t>
  </si>
  <si>
    <t>http://sougakusha.ed.jp/</t>
  </si>
  <si>
    <t>川越市</t>
  </si>
  <si>
    <t>大字的場2797-24</t>
  </si>
  <si>
    <t>049-233-3636</t>
  </si>
  <si>
    <t>https://kasumigaseki.ed.jp/</t>
  </si>
  <si>
    <t>入間郡越生町</t>
  </si>
  <si>
    <t>上野東一丁目3-2</t>
  </si>
  <si>
    <t>049-292-2017</t>
  </si>
  <si>
    <t>http://www.sgh.ed.jp/</t>
  </si>
  <si>
    <t>飯能市</t>
  </si>
  <si>
    <t>大字平戸130-2</t>
  </si>
  <si>
    <t>0120-299-325</t>
  </si>
  <si>
    <t>https://www.yumeiku.wasegaku.ac.jp/</t>
  </si>
  <si>
    <t>仲町16-8</t>
  </si>
  <si>
    <t>042-971-1717</t>
  </si>
  <si>
    <t>https://ohkawa.ed.jp/</t>
  </si>
  <si>
    <t>北葛飾郡杉戸町</t>
  </si>
  <si>
    <t>大字並塚1643</t>
  </si>
  <si>
    <t>0480-38-1810</t>
  </si>
  <si>
    <t>https://shigakukai.ed.jp/</t>
    <phoneticPr fontId="1"/>
  </si>
  <si>
    <t>北足立郡伊奈町</t>
  </si>
  <si>
    <t>大字小室10474</t>
  </si>
  <si>
    <t>048-721-5931</t>
  </si>
  <si>
    <t>https://jsh.kgef.ac.jp/khs/</t>
  </si>
  <si>
    <t>埼玉県</t>
    <phoneticPr fontId="1"/>
  </si>
  <si>
    <t>3570006</t>
    <phoneticPr fontId="1"/>
  </si>
  <si>
    <t>大字中山292</t>
  </si>
  <si>
    <t>042-973-1500</t>
    <phoneticPr fontId="1"/>
  </si>
  <si>
    <t>http://www.seibou.ac.jp/</t>
    <phoneticPr fontId="1"/>
  </si>
  <si>
    <t>学校法人小池学園</t>
    <rPh sb="4" eb="6">
      <t>コイケ</t>
    </rPh>
    <rPh sb="6" eb="8">
      <t>ガクエン</t>
    </rPh>
    <phoneticPr fontId="22"/>
  </si>
  <si>
    <t>武蔵野星城高等学校</t>
    <rPh sb="0" eb="3">
      <t>ムサシノ</t>
    </rPh>
    <rPh sb="3" eb="5">
      <t>セイジョウ</t>
    </rPh>
    <rPh sb="5" eb="9">
      <t>コウトウガッコウ</t>
    </rPh>
    <phoneticPr fontId="22"/>
  </si>
  <si>
    <t>越谷市</t>
  </si>
  <si>
    <t>新越谷二丁目18-6</t>
  </si>
  <si>
    <t>048-987-1094</t>
  </si>
  <si>
    <t>夷隅郡御宿町</t>
  </si>
  <si>
    <t>久保1528</t>
  </si>
  <si>
    <t>0470-68-2211</t>
  </si>
  <si>
    <t>https://chuo-kokusai.ac.jp/</t>
  </si>
  <si>
    <t>鴨川市</t>
  </si>
  <si>
    <t>横渚815</t>
  </si>
  <si>
    <t>04-7092-0267</t>
    <phoneticPr fontId="1"/>
  </si>
  <si>
    <t>https://reitoku.ed.jp/</t>
  </si>
  <si>
    <t>千葉市中央区</t>
  </si>
  <si>
    <t>本千葉町10-23</t>
  </si>
  <si>
    <t>043-225-5622</t>
  </si>
  <si>
    <t>https://cyber.meisei-hs.ac.jp/</t>
  </si>
  <si>
    <t>船橋市</t>
  </si>
  <si>
    <t>本町三丁目34-10</t>
  </si>
  <si>
    <t>047-422-4380</t>
  </si>
  <si>
    <t>http://nakayama-gakuen.ac.jp/ngh/</t>
  </si>
  <si>
    <t>匝瑳市</t>
  </si>
  <si>
    <t>八日市場ロ390</t>
  </si>
  <si>
    <t>0479-72-1588</t>
  </si>
  <si>
    <t>https://keiai8.ed.jp/tsushin</t>
  </si>
  <si>
    <t>学校法人野田鎌田学園</t>
  </si>
  <si>
    <t>千葉県</t>
    <rPh sb="0" eb="3">
      <t>チバケン</t>
    </rPh>
    <phoneticPr fontId="1"/>
  </si>
  <si>
    <t>野田市</t>
  </si>
  <si>
    <t>野田405-1</t>
  </si>
  <si>
    <t>04-7122-2400</t>
  </si>
  <si>
    <t>株式会社勝浦成美</t>
    <rPh sb="4" eb="6">
      <t>カツウラ</t>
    </rPh>
    <rPh sb="6" eb="8">
      <t>セイビ</t>
    </rPh>
    <phoneticPr fontId="22"/>
  </si>
  <si>
    <t>成美学園高等學校</t>
    <rPh sb="0" eb="2">
      <t>セイビ</t>
    </rPh>
    <rPh sb="2" eb="4">
      <t>ガクエン</t>
    </rPh>
    <rPh sb="4" eb="6">
      <t>コウトウ</t>
    </rPh>
    <rPh sb="6" eb="8">
      <t>ガッコウ</t>
    </rPh>
    <phoneticPr fontId="22"/>
  </si>
  <si>
    <t>南町三丁目2-1</t>
  </si>
  <si>
    <t>青木ビル3階</t>
  </si>
  <si>
    <t>043-312-7444</t>
  </si>
  <si>
    <t>学校法人佐藤学園</t>
  </si>
  <si>
    <t>ヒューマンキャンパスのぞみ高等学校</t>
    <rPh sb="0" eb="13">
      <t>ヒューマンキャンパスノゾミ</t>
    </rPh>
    <rPh sb="13" eb="17">
      <t>コウトウガッコウ</t>
    </rPh>
    <phoneticPr fontId="23"/>
  </si>
  <si>
    <t>茂原市</t>
  </si>
  <si>
    <t>緑ケ丘一丁目53</t>
  </si>
  <si>
    <t>0475-44-7541</t>
  </si>
  <si>
    <t>高田馬場四丁目9-9</t>
  </si>
  <si>
    <t>東京事務局</t>
  </si>
  <si>
    <t>03-3369-4324</t>
  </si>
  <si>
    <t>荒川区</t>
  </si>
  <si>
    <t>東尾久六丁目34-24</t>
  </si>
  <si>
    <t>03-3895-3051</t>
  </si>
  <si>
    <t>http://www.kitatoshima.ed.jp/</t>
  </si>
  <si>
    <t>千代田区</t>
  </si>
  <si>
    <t>神田神保町二丁目42</t>
  </si>
  <si>
    <t>03-3237-3141</t>
  </si>
  <si>
    <t>https://ohs.o-hara.ac.jp/</t>
  </si>
  <si>
    <t>八王子市</t>
  </si>
  <si>
    <t>下恩方町2727</t>
  </si>
  <si>
    <t>042-651-3882</t>
  </si>
  <si>
    <t>http://www.st-paul.ed.jp/</t>
  </si>
  <si>
    <t>墨田区</t>
  </si>
  <si>
    <t>太平二丁目9-6</t>
  </si>
  <si>
    <t>03-5608-1033</t>
  </si>
  <si>
    <t>https://www.risshisha.ed.jp/</t>
  </si>
  <si>
    <t>学校法人NHK学園</t>
  </si>
  <si>
    <t>東京都</t>
    <rPh sb="0" eb="3">
      <t>トウキョウト</t>
    </rPh>
    <phoneticPr fontId="1"/>
  </si>
  <si>
    <t>国立市</t>
  </si>
  <si>
    <t>富士見台二丁目36-2</t>
  </si>
  <si>
    <t>042-573-8111</t>
  </si>
  <si>
    <t>学校法人科学技術学園</t>
  </si>
  <si>
    <t>世田谷区</t>
  </si>
  <si>
    <t>成城一丁目11-1</t>
  </si>
  <si>
    <t>03-5494-7711</t>
  </si>
  <si>
    <t>学校法人東海大学</t>
  </si>
  <si>
    <t>渋谷区</t>
  </si>
  <si>
    <t>富ケ谷二丁目10-7</t>
  </si>
  <si>
    <t>03-3467-8111</t>
  </si>
  <si>
    <t>学校法人目黒日本大学学園</t>
    <rPh sb="4" eb="6">
      <t>メグロ</t>
    </rPh>
    <rPh sb="6" eb="8">
      <t>ニホン</t>
    </rPh>
    <rPh sb="8" eb="10">
      <t>ダイガク</t>
    </rPh>
    <rPh sb="10" eb="12">
      <t>ガクエン</t>
    </rPh>
    <phoneticPr fontId="22"/>
  </si>
  <si>
    <t>目黒日本大学高等学校</t>
    <rPh sb="0" eb="2">
      <t>メグロ</t>
    </rPh>
    <rPh sb="2" eb="4">
      <t>ニホン</t>
    </rPh>
    <rPh sb="4" eb="6">
      <t>ダイガク</t>
    </rPh>
    <rPh sb="6" eb="10">
      <t>コウトウガッコウ</t>
    </rPh>
    <phoneticPr fontId="22"/>
  </si>
  <si>
    <t>目黒区</t>
  </si>
  <si>
    <t>目黒一丁目6-15</t>
  </si>
  <si>
    <t>03-3492-6674</t>
  </si>
  <si>
    <t>横浜市港北区</t>
  </si>
  <si>
    <t>篠原台町36-37</t>
  </si>
  <si>
    <t>045-421-8864</t>
  </si>
  <si>
    <t>http://www.seisin.ed.jp/</t>
  </si>
  <si>
    <t>横浜市泉区</t>
  </si>
  <si>
    <t>和泉町7865</t>
  </si>
  <si>
    <t>045-806-2100</t>
  </si>
  <si>
    <t>http://www.shuei.ed.jp/</t>
  </si>
  <si>
    <t>厚木市</t>
  </si>
  <si>
    <t>恩名一丁目17-18</t>
  </si>
  <si>
    <t>046-221-5678</t>
  </si>
  <si>
    <t>https://www.suzukigakuen.ac.jp/chuo/</t>
  </si>
  <si>
    <t>株式会社山北学園</t>
  </si>
  <si>
    <t>神奈川県</t>
    <rPh sb="0" eb="3">
      <t>カナガワ</t>
    </rPh>
    <rPh sb="3" eb="4">
      <t>ケン</t>
    </rPh>
    <phoneticPr fontId="1"/>
  </si>
  <si>
    <t>足柄上郡山北町</t>
  </si>
  <si>
    <t>中川921-87</t>
  </si>
  <si>
    <t>0465-78-3900</t>
  </si>
  <si>
    <t>見附市</t>
  </si>
  <si>
    <t>本所二丁目2-21</t>
  </si>
  <si>
    <t>0258-62-0703</t>
  </si>
  <si>
    <t>https://soushin.ed.jp/</t>
  </si>
  <si>
    <t>新潟市中央区</t>
  </si>
  <si>
    <t>南長潟21-1</t>
  </si>
  <si>
    <t>025-287-3390</t>
  </si>
  <si>
    <t>https://www.kaishi.ed.jp/</t>
  </si>
  <si>
    <t>学校法人柏専学院</t>
    <phoneticPr fontId="1"/>
  </si>
  <si>
    <t>新潟産業大学附属高等学校</t>
    <phoneticPr fontId="1"/>
  </si>
  <si>
    <t>新潟県</t>
    <phoneticPr fontId="1"/>
  </si>
  <si>
    <t>9451397</t>
    <phoneticPr fontId="1"/>
  </si>
  <si>
    <t>柏崎市</t>
  </si>
  <si>
    <t>大字安田2510-2</t>
  </si>
  <si>
    <t>0257-24-6644</t>
    <phoneticPr fontId="1"/>
  </si>
  <si>
    <t>https://managara.nsf-h.ed.jp/</t>
    <phoneticPr fontId="1"/>
  </si>
  <si>
    <t>学校法人英智学院</t>
    <rPh sb="4" eb="5">
      <t>エイ</t>
    </rPh>
    <rPh sb="5" eb="6">
      <t>トモ</t>
    </rPh>
    <rPh sb="6" eb="8">
      <t>ガクイン</t>
    </rPh>
    <phoneticPr fontId="22"/>
  </si>
  <si>
    <t>狭域</t>
    <rPh sb="0" eb="2">
      <t>キョウイキ</t>
    </rPh>
    <phoneticPr fontId="22"/>
  </si>
  <si>
    <t>新潟県</t>
    <rPh sb="0" eb="2">
      <t>ニイガタ</t>
    </rPh>
    <rPh sb="2" eb="3">
      <t>ケン</t>
    </rPh>
    <phoneticPr fontId="1"/>
  </si>
  <si>
    <t>長岡市</t>
  </si>
  <si>
    <t>宮栄三丁目16-14</t>
  </si>
  <si>
    <t>0258-31-6771</t>
  </si>
  <si>
    <t>アットマーク国際高等学校</t>
    <rPh sb="6" eb="8">
      <t>コクサイ</t>
    </rPh>
    <rPh sb="8" eb="12">
      <t>コウトウガッコウ</t>
    </rPh>
    <phoneticPr fontId="22"/>
  </si>
  <si>
    <t>石川県</t>
    <rPh sb="0" eb="2">
      <t>イシカワ</t>
    </rPh>
    <rPh sb="2" eb="3">
      <t>ケン</t>
    </rPh>
    <phoneticPr fontId="1"/>
  </si>
  <si>
    <t>品川区</t>
  </si>
  <si>
    <t>北品川五丁目12-4</t>
  </si>
  <si>
    <t>03-5423-2812</t>
  </si>
  <si>
    <t>小浜市</t>
  </si>
  <si>
    <t>小浜広峰108</t>
  </si>
  <si>
    <t>0770-52-3481</t>
  </si>
  <si>
    <t>https://aoike.ac.jp/highschool/</t>
  </si>
  <si>
    <t>福井市</t>
  </si>
  <si>
    <t>文京四丁目15-1</t>
  </si>
  <si>
    <t>0776-63-6448</t>
  </si>
  <si>
    <t>https://keishin.ed.jp/tsushin/</t>
  </si>
  <si>
    <t>甲府市</t>
  </si>
  <si>
    <t>塩部二丁目8-1</t>
  </si>
  <si>
    <t>0120-17-1524</t>
  </si>
  <si>
    <t>https://www.sundai-kofu.ed.jp/corr/</t>
    <phoneticPr fontId="1"/>
  </si>
  <si>
    <t>青沼三丁目10-1</t>
  </si>
  <si>
    <t>055-221-7888</t>
  </si>
  <si>
    <t>http://seika.ito-gakuen.ed.jp/</t>
  </si>
  <si>
    <t>北杜市</t>
  </si>
  <si>
    <t>須玉町小尾6900</t>
  </si>
  <si>
    <t>0551-45-0510</t>
  </si>
  <si>
    <t>http://shizengakuen.ed.jp/</t>
  </si>
  <si>
    <t>学校法人C2C Global Education Japan</t>
    <phoneticPr fontId="1"/>
  </si>
  <si>
    <t>山梨県</t>
    <phoneticPr fontId="1"/>
  </si>
  <si>
    <t>酒折二丁目4-5</t>
  </si>
  <si>
    <t>055-224-1414</t>
    <phoneticPr fontId="1"/>
  </si>
  <si>
    <t>https://www.yghs.ed.jp/yghs_dl/</t>
    <phoneticPr fontId="1"/>
  </si>
  <si>
    <t>愛宕町112</t>
  </si>
  <si>
    <t>055-252-6187</t>
    <phoneticPr fontId="1"/>
  </si>
  <si>
    <t>https://www.yamanashi-eiwa.ac.jp/jsh/senior</t>
    <phoneticPr fontId="1"/>
  </si>
  <si>
    <t>学校法人日本航空学園</t>
  </si>
  <si>
    <t>山梨県</t>
    <rPh sb="0" eb="2">
      <t>ヤマナシ</t>
    </rPh>
    <rPh sb="2" eb="3">
      <t>ケン</t>
    </rPh>
    <phoneticPr fontId="1"/>
  </si>
  <si>
    <t>下目黒二丁目14-14</t>
  </si>
  <si>
    <t>JAAビル</t>
  </si>
  <si>
    <t>03-5434-8611</t>
  </si>
  <si>
    <t>下伊那郡天龍村</t>
  </si>
  <si>
    <t>神原3974</t>
  </si>
  <si>
    <t>0260-32-3581</t>
  </si>
  <si>
    <t>http://donguri-gakuen.jp/old/hsc/</t>
    <phoneticPr fontId="1"/>
  </si>
  <si>
    <t>佐久市</t>
  </si>
  <si>
    <t>中込2923-1</t>
  </si>
  <si>
    <t>0267-63-1411</t>
  </si>
  <si>
    <t>https://earth.ac.jp/</t>
  </si>
  <si>
    <t>松本市</t>
  </si>
  <si>
    <t>村井町南三丁目6-25</t>
  </si>
  <si>
    <t>0263-88-0044</t>
    <phoneticPr fontId="1"/>
  </si>
  <si>
    <t>https://matsukoku-tsushin.com/</t>
    <phoneticPr fontId="1"/>
  </si>
  <si>
    <t>南松本一丁目13-26</t>
  </si>
  <si>
    <t>0263-27-3700</t>
  </si>
  <si>
    <t>https://www.terra.ed.jp/</t>
    <phoneticPr fontId="1"/>
  </si>
  <si>
    <t>上田市</t>
  </si>
  <si>
    <t>中央一丁目2-21</t>
  </si>
  <si>
    <t>0268-75-7877</t>
  </si>
  <si>
    <t>https://www.code.ac.jp/</t>
  </si>
  <si>
    <t>ステップ高等学校</t>
    <phoneticPr fontId="1"/>
  </si>
  <si>
    <t>長野市</t>
  </si>
  <si>
    <t>信更町上尾2200</t>
  </si>
  <si>
    <t>026-285-0909</t>
    <phoneticPr fontId="1"/>
  </si>
  <si>
    <t>https://www.naganogakuen.ac.jp/</t>
    <phoneticPr fontId="1"/>
  </si>
  <si>
    <t>東御市</t>
  </si>
  <si>
    <t>新張字楢原1931</t>
  </si>
  <si>
    <t>03-3828-2206</t>
  </si>
  <si>
    <t>https://id.ikubunkan.ed.jp/</t>
  </si>
  <si>
    <t>飯田市</t>
  </si>
  <si>
    <t>上郷飯沼3135-3</t>
  </si>
  <si>
    <t>0265-22-1386</t>
  </si>
  <si>
    <t>https://i-joshi.com/</t>
  </si>
  <si>
    <t>木曽郡南木曽町</t>
  </si>
  <si>
    <t>吾妻蘭3859-39</t>
  </si>
  <si>
    <t>0264-24-0477</t>
  </si>
  <si>
    <t>https://ryokuseiran.cfc.ac.jp/</t>
    <phoneticPr fontId="1"/>
  </si>
  <si>
    <t>長野県</t>
    <phoneticPr fontId="1"/>
  </si>
  <si>
    <t>大字東和田253</t>
  </si>
  <si>
    <t>026-243-1079</t>
    <phoneticPr fontId="1"/>
  </si>
  <si>
    <t>https://www.nagano-nichidai.ed.jp/</t>
    <phoneticPr fontId="1"/>
  </si>
  <si>
    <t>学校法人上田煌桜学園</t>
  </si>
  <si>
    <t>代々木一丁目43-8</t>
  </si>
  <si>
    <t>03-3370-0718</t>
  </si>
  <si>
    <t>つくば開成学園高等学校</t>
    <rPh sb="3" eb="5">
      <t>カイセイ</t>
    </rPh>
    <rPh sb="5" eb="7">
      <t>ガクエン</t>
    </rPh>
    <rPh sb="7" eb="11">
      <t>コウトウガッコウ</t>
    </rPh>
    <phoneticPr fontId="22"/>
  </si>
  <si>
    <t>上伊那郡辰野町</t>
  </si>
  <si>
    <t>大字伊那富3305-94</t>
  </si>
  <si>
    <t>0266-75-0581</t>
  </si>
  <si>
    <t>岐阜市</t>
  </si>
  <si>
    <t>橋本町三丁目9</t>
  </si>
  <si>
    <t>058-251-8181</t>
  </si>
  <si>
    <t>https://gifu-kokusai.denpa.jp/</t>
  </si>
  <si>
    <t>細畑一丁目10-14</t>
  </si>
  <si>
    <t>058-240-3335</t>
  </si>
  <si>
    <t>https://hope.sc/</t>
  </si>
  <si>
    <t>瑞浪市</t>
  </si>
  <si>
    <t>土岐町7074-1</t>
  </si>
  <si>
    <t>0572-66-1255</t>
  </si>
  <si>
    <t>http://www.chukyo-ch.ed.jp/</t>
  </si>
  <si>
    <t>大垣市</t>
  </si>
  <si>
    <t>清水町65</t>
  </si>
  <si>
    <t>0584-78-3383</t>
  </si>
  <si>
    <t>https://seiryo.hirano.ac.jp/</t>
  </si>
  <si>
    <t>学校法人石井学園</t>
    <phoneticPr fontId="23"/>
  </si>
  <si>
    <t>啓晴高等学校</t>
    <rPh sb="0" eb="2">
      <t>ケイセイ</t>
    </rPh>
    <rPh sb="2" eb="6">
      <t>コウトウガッコウ</t>
    </rPh>
    <phoneticPr fontId="23"/>
  </si>
  <si>
    <t>高砂町二丁目8</t>
  </si>
  <si>
    <t>058-265-1666</t>
  </si>
  <si>
    <t>榛原郡吉田町</t>
  </si>
  <si>
    <t>神戸726-4</t>
  </si>
  <si>
    <t>0548-33-4976</t>
  </si>
  <si>
    <t>https://www.kirari-highschool.jp/</t>
    <phoneticPr fontId="1"/>
  </si>
  <si>
    <t>静岡県</t>
    <phoneticPr fontId="1"/>
  </si>
  <si>
    <t>4228076</t>
    <phoneticPr fontId="1"/>
  </si>
  <si>
    <t>静岡市駿河区</t>
  </si>
  <si>
    <t>八幡一丁目1-1</t>
  </si>
  <si>
    <t>054-281-0191</t>
    <phoneticPr fontId="1"/>
  </si>
  <si>
    <t>https://nagomi.shizugaku.jp/</t>
    <phoneticPr fontId="1"/>
  </si>
  <si>
    <t>学校法人沼津精華学園</t>
    <phoneticPr fontId="1"/>
  </si>
  <si>
    <t>4100033</t>
    <phoneticPr fontId="1"/>
  </si>
  <si>
    <t>沼津市</t>
  </si>
  <si>
    <t>杉崎町11-20</t>
  </si>
  <si>
    <t>055-921-0346</t>
    <phoneticPr fontId="1"/>
  </si>
  <si>
    <t>https://www.n-chuo.ac.jp/</t>
    <phoneticPr fontId="1"/>
  </si>
  <si>
    <t>学校法人沼津学園</t>
    <phoneticPr fontId="1"/>
  </si>
  <si>
    <t>4100013</t>
    <phoneticPr fontId="1"/>
  </si>
  <si>
    <t>東熊堂491</t>
  </si>
  <si>
    <t>055-921-7942</t>
    <phoneticPr fontId="1"/>
  </si>
  <si>
    <t>https://hiryu.ed.jp/</t>
    <phoneticPr fontId="1"/>
  </si>
  <si>
    <t>岡崎市</t>
  </si>
  <si>
    <t>岡町原山12-10</t>
  </si>
  <si>
    <t>0564-48-5230</t>
  </si>
  <si>
    <t>https://www.asu-mikawa-tani.jp/</t>
  </si>
  <si>
    <t>豊田市</t>
  </si>
  <si>
    <t>藤沢町丸竹182</t>
  </si>
  <si>
    <t>0120-816-737</t>
  </si>
  <si>
    <t>https://www.r-ac.jp/</t>
  </si>
  <si>
    <t>名古屋市守山区</t>
  </si>
  <si>
    <t>小幡五丁目8-13</t>
  </si>
  <si>
    <t>052-791-8261</t>
  </si>
  <si>
    <t>http://kikutake.ac.jp/kikukatani/</t>
  </si>
  <si>
    <t>名古屋市中区</t>
  </si>
  <si>
    <t>伊勢山一丁目2-29</t>
  </si>
  <si>
    <t>052-322-5255</t>
  </si>
  <si>
    <t>http://asu-tchs.jp/</t>
  </si>
  <si>
    <t>愛知県</t>
    <phoneticPr fontId="1"/>
  </si>
  <si>
    <t>名古屋市昭和区</t>
  </si>
  <si>
    <t>川名山町122</t>
  </si>
  <si>
    <t>052-761-5311</t>
    <phoneticPr fontId="1"/>
  </si>
  <si>
    <t>https://chukyo-can.jp/</t>
    <phoneticPr fontId="1"/>
  </si>
  <si>
    <t>伊勢市</t>
  </si>
  <si>
    <t>河崎一丁目3-25</t>
  </si>
  <si>
    <t>0596-28-2077</t>
  </si>
  <si>
    <t>https://www.eishin-hs.ed.jp/</t>
  </si>
  <si>
    <t>亀山市</t>
  </si>
  <si>
    <t>和賀町1789-4</t>
  </si>
  <si>
    <t>0595-82-3561</t>
  </si>
  <si>
    <t>http://mietokufu.ed.jp/</t>
    <phoneticPr fontId="1"/>
  </si>
  <si>
    <t>四日市市</t>
  </si>
  <si>
    <t>大字塩浜149-8</t>
  </si>
  <si>
    <t>059-348-4800</t>
  </si>
  <si>
    <t>https://www.ohashigh.ed.jp/</t>
  </si>
  <si>
    <t>津市</t>
  </si>
  <si>
    <t>一志町大仰326</t>
  </si>
  <si>
    <t>0598-42-8174</t>
  </si>
  <si>
    <t>http://ichishigakuen.ed.jp/</t>
  </si>
  <si>
    <t>三重県</t>
    <phoneticPr fontId="1"/>
  </si>
  <si>
    <t>平尾町2800</t>
  </si>
  <si>
    <t>059-326-0067</t>
    <phoneticPr fontId="1"/>
  </si>
  <si>
    <t>https://maryknoll.ed.jp/lp/</t>
    <phoneticPr fontId="1"/>
  </si>
  <si>
    <t>千駄ケ谷五丁目8-2</t>
  </si>
  <si>
    <t>03-3358-9484</t>
  </si>
  <si>
    <t>草津市</t>
  </si>
  <si>
    <t>西渋川一丁目18-1</t>
  </si>
  <si>
    <t>077-563-3435</t>
  </si>
  <si>
    <t>https://www.ayaha.ed.jp/</t>
  </si>
  <si>
    <t>東近江市</t>
  </si>
  <si>
    <t>八日市野々宮町2-30</t>
  </si>
  <si>
    <t>0748-22-1176</t>
  </si>
  <si>
    <t>https://www.sigakukan.ed.jp/</t>
  </si>
  <si>
    <t>学校法人山口学園</t>
    <phoneticPr fontId="22"/>
  </si>
  <si>
    <t>高島市</t>
  </si>
  <si>
    <t>今津町椋川512-1</t>
  </si>
  <si>
    <t>0740-24-8101</t>
  </si>
  <si>
    <t>京都市左京区</t>
  </si>
  <si>
    <t>北白川上終町24</t>
  </si>
  <si>
    <t>0120-87-37-39</t>
  </si>
  <si>
    <t>https://shs.kyoto-art.ac.jp/</t>
    <phoneticPr fontId="1"/>
  </si>
  <si>
    <t>京都市上京区</t>
  </si>
  <si>
    <t>元真如堂町358</t>
  </si>
  <si>
    <t>0120-561-380</t>
  </si>
  <si>
    <t>http://www.miyama.ed.jp/</t>
  </si>
  <si>
    <t>京都市西京区</t>
  </si>
  <si>
    <t>大枝沓掛町26-11</t>
  </si>
  <si>
    <t>075-332-4830</t>
  </si>
  <si>
    <t>https://www.kyoto-econ.ac.jp/seisho/</t>
    <phoneticPr fontId="1"/>
  </si>
  <si>
    <t>向日市</t>
  </si>
  <si>
    <t>寺戸町西野辺25</t>
  </si>
  <si>
    <t>075-934-2480</t>
  </si>
  <si>
    <t>https://kyotonishiyama.ed.jp/tsushin/</t>
    <phoneticPr fontId="1"/>
  </si>
  <si>
    <t>相楽郡精華町</t>
  </si>
  <si>
    <t>大字下狛中垣内48</t>
  </si>
  <si>
    <t>0774-93-0518</t>
  </si>
  <si>
    <t>https://kyoto-kogakkan.mkg.ac.jp/</t>
    <phoneticPr fontId="1"/>
  </si>
  <si>
    <t>福知山市</t>
  </si>
  <si>
    <t>字篠尾62-5</t>
  </si>
  <si>
    <t>0773-22-6241</t>
  </si>
  <si>
    <t>https://www.kyoei.ed.jp/</t>
  </si>
  <si>
    <t>学校法人東洋学園</t>
    <phoneticPr fontId="1"/>
  </si>
  <si>
    <t>京都府</t>
    <phoneticPr fontId="1"/>
  </si>
  <si>
    <t>6120089</t>
    <phoneticPr fontId="1"/>
  </si>
  <si>
    <t>京都市伏見区</t>
  </si>
  <si>
    <t>深草佐野屋敷町11-1</t>
  </si>
  <si>
    <t>075-574-7676</t>
    <phoneticPr fontId="1"/>
  </si>
  <si>
    <t>https://www.kyoto-nagaodani.ed.jp/</t>
    <phoneticPr fontId="1"/>
  </si>
  <si>
    <t>京都市下京区</t>
  </si>
  <si>
    <t>福本町406</t>
  </si>
  <si>
    <t>075-371-0020</t>
  </si>
  <si>
    <t>貝塚市</t>
  </si>
  <si>
    <t>新町2-10</t>
  </si>
  <si>
    <t>072-432-6007</t>
  </si>
  <si>
    <t>https://www.shuoh.ed.jp/</t>
  </si>
  <si>
    <t>学校法人神須学園</t>
    <phoneticPr fontId="1"/>
  </si>
  <si>
    <t>岸和田市</t>
  </si>
  <si>
    <t>野田町一丁目7-12</t>
  </si>
  <si>
    <t>072-493-3977</t>
  </si>
  <si>
    <t>https://www.kozu-gakuen.ed.jp/</t>
    <phoneticPr fontId="1"/>
  </si>
  <si>
    <t>堺市堺区</t>
  </si>
  <si>
    <t>霞ヶ丘町四丁3-30</t>
  </si>
  <si>
    <t>072-241-1679</t>
  </si>
  <si>
    <t>https://kenmei.jp/correspondencecourse/</t>
  </si>
  <si>
    <t>大阪市天王寺区</t>
  </si>
  <si>
    <t>城南寺町7-28</t>
  </si>
  <si>
    <t>0120-960-224</t>
  </si>
  <si>
    <t>https://www.okazakitoho.ed.jp/</t>
  </si>
  <si>
    <t>大阪市福島区</t>
  </si>
  <si>
    <t>吉野四丁目13-4</t>
  </si>
  <si>
    <t>06-6464-0668</t>
  </si>
  <si>
    <t>https://www.eifu.ed.jp/</t>
  </si>
  <si>
    <t>大阪市平野区</t>
  </si>
  <si>
    <t>平野北一丁目10-43</t>
  </si>
  <si>
    <t>06-6795-1860</t>
  </si>
  <si>
    <t>https://tg-group.ac.jp/tgkoko/i/ipc/</t>
  </si>
  <si>
    <t>大阪市北区</t>
  </si>
  <si>
    <t>芝田二丁目9-20</t>
  </si>
  <si>
    <t>06-6373-5900</t>
    <phoneticPr fontId="1"/>
  </si>
  <si>
    <t>https://www.r-ac.jp/campus/osaka/</t>
    <phoneticPr fontId="1"/>
  </si>
  <si>
    <t>大阪府</t>
    <phoneticPr fontId="1"/>
  </si>
  <si>
    <t>5990232</t>
    <phoneticPr fontId="1"/>
  </si>
  <si>
    <t>阪南市</t>
  </si>
  <si>
    <t>箱作1054-1</t>
  </si>
  <si>
    <t>072-447-4761</t>
    <phoneticPr fontId="1"/>
  </si>
  <si>
    <t>https://koutoku.ac.jp/kinkiosaka/</t>
    <phoneticPr fontId="1"/>
  </si>
  <si>
    <t>天満二丁目2-16</t>
  </si>
  <si>
    <t>06-6352-0020</t>
  </si>
  <si>
    <t>学校法人早稲田大阪学園</t>
  </si>
  <si>
    <t>茨木市</t>
  </si>
  <si>
    <t>宿久庄七丁目20-1</t>
  </si>
  <si>
    <t>072-643-6365</t>
  </si>
  <si>
    <t>枚方市</t>
  </si>
  <si>
    <t>長尾元町二丁目29-27</t>
  </si>
  <si>
    <t>072-850-9111</t>
  </si>
  <si>
    <t>堺市西区</t>
  </si>
  <si>
    <t>鳳中町八丁3-25</t>
  </si>
  <si>
    <t>072-262-8281</t>
  </si>
  <si>
    <t>学校法人大阪YMCA</t>
    <rPh sb="4" eb="6">
      <t>オオサカ</t>
    </rPh>
    <phoneticPr fontId="22"/>
  </si>
  <si>
    <t>YMCA学院高等学校</t>
    <rPh sb="4" eb="6">
      <t>ガクイン</t>
    </rPh>
    <rPh sb="6" eb="10">
      <t>コウトウガッコウ</t>
    </rPh>
    <phoneticPr fontId="22"/>
  </si>
  <si>
    <t>生玉寺町1-3</t>
  </si>
  <si>
    <t>06-6779-5690</t>
  </si>
  <si>
    <t>淡路市</t>
  </si>
  <si>
    <t>浜1-48</t>
  </si>
  <si>
    <t>0799-74-0020</t>
  </si>
  <si>
    <t>https://www.aie.ed.jp/</t>
    <phoneticPr fontId="1"/>
  </si>
  <si>
    <t>株式会社ウィザス</t>
    <phoneticPr fontId="1"/>
  </si>
  <si>
    <t>養父市</t>
  </si>
  <si>
    <t>大谷13</t>
  </si>
  <si>
    <t>079-663-5100</t>
    <phoneticPr fontId="1"/>
  </si>
  <si>
    <t>富士コンピュータ株式会社</t>
  </si>
  <si>
    <t>株式会社</t>
    <rPh sb="0" eb="2">
      <t>カブシキ</t>
    </rPh>
    <rPh sb="2" eb="4">
      <t>カイシャ</t>
    </rPh>
    <phoneticPr fontId="22"/>
  </si>
  <si>
    <t>兵庫県</t>
    <rPh sb="0" eb="2">
      <t>ヒョウゴ</t>
    </rPh>
    <rPh sb="2" eb="3">
      <t>ケン</t>
    </rPh>
    <phoneticPr fontId="1"/>
  </si>
  <si>
    <t>東一丁目26-30</t>
  </si>
  <si>
    <t>宝ビル4階</t>
  </si>
  <si>
    <t>03-6427-3454</t>
  </si>
  <si>
    <t>6332142</t>
    <phoneticPr fontId="1"/>
  </si>
  <si>
    <t>宇陀市</t>
  </si>
  <si>
    <t>大宇陀上片岡194-6</t>
  </si>
  <si>
    <t>0745-80-2255</t>
  </si>
  <si>
    <t>https://www.nkg-h.ed.jp/</t>
  </si>
  <si>
    <t>天理市</t>
  </si>
  <si>
    <t>櫟本町1514-3</t>
  </si>
  <si>
    <t>0743-61-0031</t>
  </si>
  <si>
    <t>https://www.sanko.ac.jp/asuka-mirai/</t>
  </si>
  <si>
    <t>奈良市</t>
  </si>
  <si>
    <t>三条宮前町3-6</t>
  </si>
  <si>
    <t>0742-85-1792</t>
    <phoneticPr fontId="1"/>
  </si>
  <si>
    <t>http://www.shirafuji.ac.jp/shirafuji_t/</t>
  </si>
  <si>
    <t>学校法人奈良立正芸術学院</t>
    <phoneticPr fontId="1"/>
  </si>
  <si>
    <t>山陵町1179</t>
  </si>
  <si>
    <t>0742-45-2156</t>
  </si>
  <si>
    <t>https://www.kansaiarts.ac.jp/</t>
  </si>
  <si>
    <t>伊都郡高野町</t>
  </si>
  <si>
    <t>大字高野山212</t>
  </si>
  <si>
    <t>0736-56-2204</t>
  </si>
  <si>
    <t>https://www.koyasan-h.ed.jp/</t>
  </si>
  <si>
    <t>海草郡紀美野町</t>
  </si>
  <si>
    <t>田64</t>
  </si>
  <si>
    <t>073-498-0100</t>
  </si>
  <si>
    <t>https://keifu.ac.jp/</t>
  </si>
  <si>
    <t>学校法人湯梨浜学園</t>
    <phoneticPr fontId="1"/>
  </si>
  <si>
    <t>東伯郡湯梨浜町</t>
  </si>
  <si>
    <t>大字田畑32-1</t>
  </si>
  <si>
    <t>0858-48-6810</t>
  </si>
  <si>
    <t>https://www.yurihamagakuen.ac.jp/</t>
  </si>
  <si>
    <t>学校法人益田永島学園</t>
    <phoneticPr fontId="1"/>
  </si>
  <si>
    <t>益田市</t>
  </si>
  <si>
    <t>三宅町7-37</t>
  </si>
  <si>
    <t>0856-23-6877</t>
  </si>
  <si>
    <t>https://meisei-ship.com/</t>
  </si>
  <si>
    <t>学校法人興譲館</t>
    <phoneticPr fontId="1"/>
  </si>
  <si>
    <t>井原市</t>
  </si>
  <si>
    <t>西江原町2257-1</t>
  </si>
  <si>
    <t>0120-445-033</t>
  </si>
  <si>
    <t>https://kojokan.net/index.html</t>
    <phoneticPr fontId="1"/>
  </si>
  <si>
    <t>岡山市北区</t>
  </si>
  <si>
    <t>磨屋町7-2</t>
  </si>
  <si>
    <t>086-206-3930</t>
  </si>
  <si>
    <t>https://www.wao.ed.jp/</t>
  </si>
  <si>
    <t>理大町1-1</t>
  </si>
  <si>
    <t>086-256-8562</t>
  </si>
  <si>
    <t>https://www.r2hs.jp/</t>
  </si>
  <si>
    <t>学校法人美作学園</t>
    <phoneticPr fontId="1"/>
  </si>
  <si>
    <t>津山市</t>
  </si>
  <si>
    <t>山北500</t>
  </si>
  <si>
    <t>0868-23-3116</t>
  </si>
  <si>
    <t>https://sites.google.com/mimasaka.ed.jp/tuushin/</t>
    <phoneticPr fontId="1"/>
  </si>
  <si>
    <t>学校法人大阪滋慶学園</t>
    <phoneticPr fontId="1"/>
  </si>
  <si>
    <t>美作市</t>
  </si>
  <si>
    <t>古町1665</t>
  </si>
  <si>
    <t>0868-73-0081</t>
  </si>
  <si>
    <t>https://www.jghs.ed.jp/</t>
  </si>
  <si>
    <t>学校法人みつ朝日学園</t>
  </si>
  <si>
    <t>御津紙工2590</t>
  </si>
  <si>
    <t>086-726-0120</t>
  </si>
  <si>
    <t>https://www.tohrinkan.com/</t>
  </si>
  <si>
    <t>7313163</t>
    <phoneticPr fontId="1"/>
  </si>
  <si>
    <t>広島市安佐南区</t>
  </si>
  <si>
    <t>伴北六丁目4104-2</t>
  </si>
  <si>
    <t>082-849-6755</t>
  </si>
  <si>
    <t>https://www.kodaikoko.ed.jp/encourage/</t>
  </si>
  <si>
    <t>福山市</t>
  </si>
  <si>
    <t>光南町一丁目1-35</t>
  </si>
  <si>
    <t>084-923-4543</t>
  </si>
  <si>
    <t>7312198</t>
    <phoneticPr fontId="1"/>
  </si>
  <si>
    <t>山県郡北広島町</t>
  </si>
  <si>
    <t>新庄848</t>
  </si>
  <si>
    <t>0826-82-2323</t>
    <phoneticPr fontId="1"/>
  </si>
  <si>
    <t>https://www.shinjou.jp/</t>
    <phoneticPr fontId="1"/>
  </si>
  <si>
    <t>学校法人英数学館</t>
  </si>
  <si>
    <t>並木学院高等学校</t>
    <rPh sb="0" eb="2">
      <t>ナミキ</t>
    </rPh>
    <rPh sb="2" eb="4">
      <t>ガクイン</t>
    </rPh>
    <rPh sb="4" eb="8">
      <t>コウトウガッコウ</t>
    </rPh>
    <phoneticPr fontId="23"/>
  </si>
  <si>
    <t>広島市中区</t>
  </si>
  <si>
    <t>小町8-32</t>
  </si>
  <si>
    <t>082-241-9066</t>
  </si>
  <si>
    <t>並木学院福山高等学校</t>
    <rPh sb="0" eb="2">
      <t>ナミキ</t>
    </rPh>
    <rPh sb="2" eb="4">
      <t>ガクイン</t>
    </rPh>
    <rPh sb="4" eb="6">
      <t>フクヤマ</t>
    </rPh>
    <rPh sb="6" eb="10">
      <t>コウトウガッコウ</t>
    </rPh>
    <phoneticPr fontId="23"/>
  </si>
  <si>
    <t>吉津町12-27</t>
  </si>
  <si>
    <t>084-982-7329</t>
  </si>
  <si>
    <t>学校法人山口松陰学園</t>
    <phoneticPr fontId="1"/>
  </si>
  <si>
    <t>岩国市</t>
  </si>
  <si>
    <t>錦町宇佐郷507</t>
  </si>
  <si>
    <t>0827-74-5200</t>
    <phoneticPr fontId="1"/>
  </si>
  <si>
    <t>https://www.sho-in.ed.jp/</t>
  </si>
  <si>
    <t>学校法人櫨蔭学園</t>
    <phoneticPr fontId="1"/>
  </si>
  <si>
    <t>光市</t>
  </si>
  <si>
    <t>光井九丁目22-1</t>
  </si>
  <si>
    <t>0833-72-7070</t>
  </si>
  <si>
    <t>https://www.seiko-h.ed.jp/tusin2/</t>
  </si>
  <si>
    <t>長門市</t>
  </si>
  <si>
    <t>東深川1621</t>
  </si>
  <si>
    <t>0837-22-2944</t>
  </si>
  <si>
    <t>https://nagato.ac.jp/</t>
  </si>
  <si>
    <t>美祢市</t>
  </si>
  <si>
    <t>大嶺町東分3294</t>
  </si>
  <si>
    <t>0837-52-1350</t>
  </si>
  <si>
    <t>https://www.mine-c.ed.jp/</t>
  </si>
  <si>
    <t>防府市</t>
  </si>
  <si>
    <t>東三田尻一丁目2-14</t>
  </si>
  <si>
    <t>0835-38-6161</t>
  </si>
  <si>
    <t>https://seiei.ac.jp/</t>
  </si>
  <si>
    <t>学校法人山口精華学園</t>
    <rPh sb="4" eb="6">
      <t>ヤマグチ</t>
    </rPh>
    <rPh sb="6" eb="7">
      <t>セイ</t>
    </rPh>
    <rPh sb="7" eb="8">
      <t>カ</t>
    </rPh>
    <rPh sb="8" eb="10">
      <t>ガクエン</t>
    </rPh>
    <phoneticPr fontId="22"/>
  </si>
  <si>
    <t>精華学園高等学校</t>
    <rPh sb="0" eb="1">
      <t>セイ</t>
    </rPh>
    <rPh sb="1" eb="2">
      <t>カ</t>
    </rPh>
    <rPh sb="2" eb="4">
      <t>ガクエン</t>
    </rPh>
    <rPh sb="4" eb="6">
      <t>コウトウ</t>
    </rPh>
    <rPh sb="6" eb="8">
      <t>ガッコウ</t>
    </rPh>
    <phoneticPr fontId="22"/>
  </si>
  <si>
    <t>山口市</t>
  </si>
  <si>
    <t>小郡栄町5-22</t>
  </si>
  <si>
    <t>083-976-8833</t>
  </si>
  <si>
    <t>高松市</t>
  </si>
  <si>
    <t>松島町一丁目14-8</t>
  </si>
  <si>
    <t>087-812-5285</t>
  </si>
  <si>
    <t>https://www.ta-chuo.ed.jp/tsuushin/</t>
  </si>
  <si>
    <t>学校法人利他学園</t>
    <phoneticPr fontId="1"/>
  </si>
  <si>
    <t>仲多度郡多度津町</t>
  </si>
  <si>
    <t>西浜12-44</t>
  </si>
  <si>
    <t>0877-32-3000</t>
  </si>
  <si>
    <t>https://www.rita.ed.jp/</t>
  </si>
  <si>
    <t>学校法人村上学園</t>
  </si>
  <si>
    <t>丸亀市</t>
  </si>
  <si>
    <t>幸町一丁目10-16</t>
  </si>
  <si>
    <t>0877-43-4777</t>
  </si>
  <si>
    <t>今治市</t>
  </si>
  <si>
    <t>大三島町口総4010</t>
  </si>
  <si>
    <t>0897-74-1356</t>
    <phoneticPr fontId="1"/>
  </si>
  <si>
    <t>https://www.taiken.ac.jp/gakuin/</t>
  </si>
  <si>
    <t>中日吉町二丁目1-34</t>
  </si>
  <si>
    <t>0898-32-7100</t>
  </si>
  <si>
    <t>https://correspondence.imabariseika.ac.jp/</t>
  </si>
  <si>
    <t>7900001</t>
    <phoneticPr fontId="1"/>
  </si>
  <si>
    <t>松山市</t>
  </si>
  <si>
    <t>一番町一丁目1-3</t>
  </si>
  <si>
    <t>089-947-4447</t>
  </si>
  <si>
    <t>https://mirai-hs.kawahara.ac.jp/</t>
    <phoneticPr fontId="1"/>
  </si>
  <si>
    <t>高知市</t>
  </si>
  <si>
    <t>栄田町一丁目3-8</t>
  </si>
  <si>
    <t>088-822-3584</t>
  </si>
  <si>
    <t>https://www.taiheiyo.ed.jp/</t>
  </si>
  <si>
    <t>福岡市中央区</t>
  </si>
  <si>
    <t>天神五丁目3-1</t>
  </si>
  <si>
    <t>092-761-1663</t>
  </si>
  <si>
    <t>https://tkf.ed.jp/</t>
  </si>
  <si>
    <t>学校法人恭敬学園</t>
    <phoneticPr fontId="1"/>
  </si>
  <si>
    <t>福岡県</t>
    <phoneticPr fontId="1"/>
  </si>
  <si>
    <t>8120011</t>
    <phoneticPr fontId="1"/>
  </si>
  <si>
    <t>福岡市博多区</t>
  </si>
  <si>
    <t>博多駅前三丁目11-10</t>
  </si>
  <si>
    <t>092-409-2293</t>
    <phoneticPr fontId="1"/>
  </si>
  <si>
    <t>https://fukugei.kyokei.ac.jp/</t>
    <phoneticPr fontId="1"/>
  </si>
  <si>
    <t>学校法人柳商学園</t>
    <phoneticPr fontId="1"/>
  </si>
  <si>
    <t>8320061</t>
    <phoneticPr fontId="1"/>
  </si>
  <si>
    <t>柳川市</t>
  </si>
  <si>
    <t>本城町125</t>
  </si>
  <si>
    <t>0944-73-3333</t>
    <phoneticPr fontId="1"/>
  </si>
  <si>
    <t>https://www.yanagawa.ed.jp/</t>
    <phoneticPr fontId="1"/>
  </si>
  <si>
    <t>8398508</t>
    <phoneticPr fontId="1"/>
  </si>
  <si>
    <t>久留米市</t>
  </si>
  <si>
    <t>御井町2278-1</t>
  </si>
  <si>
    <t>0942-43-4532</t>
    <phoneticPr fontId="1"/>
  </si>
  <si>
    <t>https://www.kurume-shinai.ac.jp/j-h/</t>
    <phoneticPr fontId="1"/>
  </si>
  <si>
    <t>学校法人都築学園</t>
    <rPh sb="4" eb="6">
      <t>ツヅキ</t>
    </rPh>
    <rPh sb="6" eb="8">
      <t>ガクエン</t>
    </rPh>
    <phoneticPr fontId="22"/>
  </si>
  <si>
    <t>第一薬科大学付属高等学校</t>
    <rPh sb="0" eb="2">
      <t>ダイイチ</t>
    </rPh>
    <rPh sb="2" eb="4">
      <t>ヤッカ</t>
    </rPh>
    <rPh sb="4" eb="6">
      <t>ダイガク</t>
    </rPh>
    <rPh sb="6" eb="8">
      <t>フゾク</t>
    </rPh>
    <rPh sb="8" eb="12">
      <t>コウトウガッコウ</t>
    </rPh>
    <phoneticPr fontId="22"/>
  </si>
  <si>
    <t>福岡市南区</t>
  </si>
  <si>
    <t>玉川町22-1</t>
  </si>
  <si>
    <t>092-562-4749</t>
  </si>
  <si>
    <t>学校法人福智学園</t>
  </si>
  <si>
    <t>田川市</t>
  </si>
  <si>
    <t>大字伊田3934</t>
  </si>
  <si>
    <t>0947-42-4711</t>
  </si>
  <si>
    <t>03-3449-7904</t>
  </si>
  <si>
    <t>伊万里市</t>
  </si>
  <si>
    <t>立花町86</t>
  </si>
  <si>
    <t>0955-22-6191</t>
  </si>
  <si>
    <t>https://keitoku.ed.jp/</t>
  </si>
  <si>
    <t>長崎県</t>
    <phoneticPr fontId="1"/>
  </si>
  <si>
    <t>長崎市</t>
  </si>
  <si>
    <t>上野町25-1</t>
  </si>
  <si>
    <t>095-844-1572</t>
    <phoneticPr fontId="1"/>
  </si>
  <si>
    <t>https://www.n-nanzan.ed.jp/</t>
    <phoneticPr fontId="1"/>
  </si>
  <si>
    <t>学校法人第二岩永学園</t>
    <rPh sb="4" eb="6">
      <t>ダイニ</t>
    </rPh>
    <rPh sb="6" eb="8">
      <t>イワナガ</t>
    </rPh>
    <rPh sb="8" eb="10">
      <t>ガクエン</t>
    </rPh>
    <phoneticPr fontId="22"/>
  </si>
  <si>
    <t>こころ未来高等学校</t>
    <rPh sb="3" eb="5">
      <t>ミライ</t>
    </rPh>
    <rPh sb="5" eb="9">
      <t>コウトウガッコウ</t>
    </rPh>
    <phoneticPr fontId="22"/>
  </si>
  <si>
    <t>愛宕三丁目19-23</t>
  </si>
  <si>
    <t>095-822-7733</t>
  </si>
  <si>
    <t>学校法人熊ゼミ学園</t>
    <phoneticPr fontId="1"/>
  </si>
  <si>
    <t>くまもと清陵高等学校</t>
    <phoneticPr fontId="1"/>
  </si>
  <si>
    <t>阿蘇郡南阿蘇村</t>
  </si>
  <si>
    <t>大字河陰字小野5-300</t>
  </si>
  <si>
    <t>0967-63-8251</t>
  </si>
  <si>
    <t>https://www.k-seiryo.jp/</t>
  </si>
  <si>
    <t>株式会社Iamsuccess.</t>
    <phoneticPr fontId="1"/>
  </si>
  <si>
    <t>一ツ葉高等学校</t>
    <phoneticPr fontId="1"/>
  </si>
  <si>
    <t>上益城郡山都町</t>
  </si>
  <si>
    <t>目丸2472</t>
  </si>
  <si>
    <t>0967-72-3344</t>
  </si>
  <si>
    <t>https://www.hitotsuba.ed.jp/</t>
    <phoneticPr fontId="1"/>
  </si>
  <si>
    <t>エネルギープロダクト株式会社</t>
    <phoneticPr fontId="23"/>
  </si>
  <si>
    <t>熊本市中央区</t>
  </si>
  <si>
    <t>桜町2-17</t>
  </si>
  <si>
    <t>第2甲斐田ビル4F</t>
  </si>
  <si>
    <t>096-342-4923</t>
  </si>
  <si>
    <t>学校法人青叡舎学院</t>
  </si>
  <si>
    <t>熊本県</t>
    <phoneticPr fontId="1"/>
  </si>
  <si>
    <t>松戸市</t>
  </si>
  <si>
    <t>新松戸四丁目48</t>
  </si>
  <si>
    <t>（千葉学習センター）</t>
  </si>
  <si>
    <t>047-346-5555</t>
  </si>
  <si>
    <t>大分市</t>
  </si>
  <si>
    <t>金池南一丁目8-5</t>
  </si>
  <si>
    <t>097-546-4777</t>
  </si>
  <si>
    <t>http://funai.ed.jp/funaihs/</t>
    <phoneticPr fontId="1"/>
  </si>
  <si>
    <t>日田市</t>
  </si>
  <si>
    <t>田島本町5-41</t>
  </si>
  <si>
    <t>0973-24-2737</t>
    <phoneticPr fontId="1"/>
  </si>
  <si>
    <t>http://tohin.ac.jp/</t>
  </si>
  <si>
    <t>別府市</t>
  </si>
  <si>
    <t>野口原3088</t>
  </si>
  <si>
    <t>0977-27-3311</t>
  </si>
  <si>
    <t>https://meiho-beppu.jp/</t>
  </si>
  <si>
    <t>8780013</t>
    <phoneticPr fontId="1"/>
  </si>
  <si>
    <t>竹田市</t>
  </si>
  <si>
    <t>大字竹田2509</t>
  </si>
  <si>
    <t>0974-63-3223</t>
    <phoneticPr fontId="1"/>
  </si>
  <si>
    <t>https://inabagakuen.jp/</t>
    <phoneticPr fontId="1"/>
  </si>
  <si>
    <t>熊毛郡屋久島町</t>
  </si>
  <si>
    <t>平内34-2</t>
  </si>
  <si>
    <t>0120-43-8940</t>
    <phoneticPr fontId="1"/>
  </si>
  <si>
    <t>https://www.ohzora.ac.jp/</t>
    <phoneticPr fontId="1"/>
  </si>
  <si>
    <t>学校法人神村学園</t>
    <rPh sb="4" eb="6">
      <t>カミムラ</t>
    </rPh>
    <rPh sb="6" eb="8">
      <t>ガクエン</t>
    </rPh>
    <phoneticPr fontId="22"/>
  </si>
  <si>
    <t>神村学園高等部</t>
    <rPh sb="0" eb="2">
      <t>カミムラ</t>
    </rPh>
    <rPh sb="2" eb="4">
      <t>ガクエン</t>
    </rPh>
    <rPh sb="4" eb="7">
      <t>コウトウブ</t>
    </rPh>
    <phoneticPr fontId="23"/>
  </si>
  <si>
    <t>鹿児島県</t>
    <rPh sb="0" eb="3">
      <t>カゴシマ</t>
    </rPh>
    <rPh sb="3" eb="4">
      <t>ケン</t>
    </rPh>
    <phoneticPr fontId="1"/>
  </si>
  <si>
    <t>伊賀市</t>
  </si>
  <si>
    <t>北山1373</t>
  </si>
  <si>
    <t>伊賀分校</t>
  </si>
  <si>
    <t>0595-41-1234</t>
  </si>
  <si>
    <t>神田錦町三丁目12-10</t>
    <phoneticPr fontId="1"/>
  </si>
  <si>
    <t>神田竹尾ビル4階</t>
    <phoneticPr fontId="1"/>
  </si>
  <si>
    <t>0120-555-720</t>
    <phoneticPr fontId="1"/>
  </si>
  <si>
    <t>https://mizuho-msc.com/</t>
    <phoneticPr fontId="1"/>
  </si>
  <si>
    <t>9042421</t>
    <phoneticPr fontId="1"/>
  </si>
  <si>
    <t>うるま市</t>
  </si>
  <si>
    <t>与那城伊計224</t>
  </si>
  <si>
    <t>八洲学園大学国際高等学校</t>
    <phoneticPr fontId="1"/>
  </si>
  <si>
    <t>国頭郡本部町</t>
  </si>
  <si>
    <t>字備瀬1249</t>
  </si>
  <si>
    <t>0120-917-840</t>
    <phoneticPr fontId="1"/>
  </si>
  <si>
    <t>https://www.yashima.ac.jp/okinawa/</t>
  </si>
  <si>
    <t>沖縄県</t>
    <phoneticPr fontId="1"/>
  </si>
  <si>
    <t>9052266</t>
    <phoneticPr fontId="1"/>
  </si>
  <si>
    <t>名護市</t>
  </si>
  <si>
    <t>字瀬嵩296</t>
  </si>
  <si>
    <t>0980-45-9022</t>
    <phoneticPr fontId="1"/>
  </si>
  <si>
    <t>つくば開成国際高等学校</t>
    <rPh sb="5" eb="7">
      <t>コクサイ</t>
    </rPh>
    <rPh sb="7" eb="11">
      <t>コウトウガッコウ</t>
    </rPh>
    <phoneticPr fontId="23"/>
  </si>
  <si>
    <t>那覇市</t>
  </si>
  <si>
    <t>樋川二丁目5-1</t>
  </si>
  <si>
    <t>098-835-0298</t>
  </si>
  <si>
    <t>学校法人佐藤学園</t>
    <rPh sb="4" eb="6">
      <t>サトウ</t>
    </rPh>
    <phoneticPr fontId="22"/>
  </si>
  <si>
    <t>ヒューマンキャンパス高等学校</t>
    <rPh sb="10" eb="14">
      <t>コウトウガッコウ</t>
    </rPh>
    <phoneticPr fontId="23"/>
  </si>
  <si>
    <t>字三原263</t>
  </si>
  <si>
    <t>0980-45-9113</t>
  </si>
  <si>
    <t>学校法人代々木学園</t>
    <rPh sb="7" eb="9">
      <t>ガクエン</t>
    </rPh>
    <phoneticPr fontId="1"/>
  </si>
  <si>
    <t>学校法人山口学園</t>
  </si>
  <si>
    <t>学校法人伊万里学園</t>
  </si>
  <si>
    <t>学校法人長崎南山学園</t>
  </si>
  <si>
    <t>エネルギープロダクト株式会社</t>
  </si>
  <si>
    <t>④　新入学生徒数（令和６年５月1日時点）</t>
    <rPh sb="5" eb="8">
      <t>セイトスウ</t>
    </rPh>
    <phoneticPr fontId="1"/>
  </si>
  <si>
    <t>（３）就学支援金の受給状況（令和５年度）</t>
    <rPh sb="3" eb="5">
      <t>シュウガク</t>
    </rPh>
    <rPh sb="5" eb="7">
      <t>シエン</t>
    </rPh>
    <rPh sb="7" eb="8">
      <t>キン</t>
    </rPh>
    <rPh sb="9" eb="13">
      <t>ジュキュウジョウキョウ</t>
    </rPh>
    <rPh sb="14" eb="16">
      <t>レイワ</t>
    </rPh>
    <rPh sb="17" eb="19">
      <t>ネンド</t>
    </rPh>
    <phoneticPr fontId="1"/>
  </si>
  <si>
    <t xml:space="preserve"> 転・編入生のうち前籍校で不登校状態にあった生徒の人数（令和５年度間）</t>
    <rPh sb="28" eb="30">
      <t>レイワ</t>
    </rPh>
    <rPh sb="31" eb="34">
      <t>ネンドカン</t>
    </rPh>
    <phoneticPr fontId="1"/>
  </si>
  <si>
    <t>※　令和６年３月３１日時点の在籍生徒数（卒業年次の生徒も含む）</t>
    <rPh sb="20" eb="24">
      <t>ソツギョウネンジ</t>
    </rPh>
    <rPh sb="25" eb="27">
      <t>セイト</t>
    </rPh>
    <rPh sb="28" eb="29">
      <t>フク</t>
    </rPh>
    <phoneticPr fontId="1"/>
  </si>
  <si>
    <r>
      <t>在籍生徒数</t>
    </r>
    <r>
      <rPr>
        <sz val="11"/>
        <color rgb="FFFF0000"/>
        <rFont val="游明朝"/>
        <family val="1"/>
        <charset val="128"/>
      </rPr>
      <t>（※）</t>
    </r>
    <rPh sb="0" eb="2">
      <t>ザイセキ</t>
    </rPh>
    <rPh sb="2" eb="5">
      <t>セイトスウ</t>
    </rPh>
    <phoneticPr fontId="1"/>
  </si>
  <si>
    <t>講　師</t>
    <rPh sb="0" eb="1">
      <t>コウ</t>
    </rPh>
    <rPh sb="2" eb="3">
      <t>シ</t>
    </rPh>
    <phoneticPr fontId="1"/>
  </si>
  <si>
    <t>※　一人の生徒を実施校も含めて複数の施設に重複して計上しないでください。</t>
    <phoneticPr fontId="1"/>
  </si>
  <si>
    <t xml:space="preserve">　   設置・運営している場合には、この施設で学んでいる生徒は自校の施設の生徒数としてください。                                                                                          </t>
    <phoneticPr fontId="1"/>
  </si>
  <si>
    <t>※　「自校の施設」とは自己所有の施設という意味ではありません。借用している施設でも当該学校の法人が</t>
    <phoneticPr fontId="1"/>
  </si>
  <si>
    <t>※　施設により或いは施設ごとに異なる納付金が設定されている場合は、標準的（平均的）な額を記入してください。</t>
    <phoneticPr fontId="1"/>
  </si>
  <si>
    <t>※　年額の設定がされていない場合は、標準的（平均的）な履修単位数に１単位当たりの単価を乗じて年額換算してご記入ください。</t>
    <phoneticPr fontId="1"/>
  </si>
  <si>
    <t>　　株式会社が設置する学校につきましてはここまでとなります。
　　学校法人が設置する学校につきましては以降の質問にお進みください。</t>
    <phoneticPr fontId="1"/>
  </si>
  <si>
    <t>―</t>
    <phoneticPr fontId="1"/>
  </si>
  <si>
    <r>
      <t>その他　　　</t>
    </r>
    <r>
      <rPr>
        <sz val="8"/>
        <rFont val="游明朝"/>
        <family val="1"/>
        <charset val="128"/>
      </rPr>
      <t>記入しない</t>
    </r>
    <rPh sb="2" eb="3">
      <t>タ</t>
    </rPh>
    <rPh sb="6" eb="8">
      <t>キニュウ</t>
    </rPh>
    <phoneticPr fontId="1"/>
  </si>
  <si>
    <t>質問票</t>
    <phoneticPr fontId="1"/>
  </si>
  <si>
    <t>- ３ -</t>
    <phoneticPr fontId="1"/>
  </si>
  <si>
    <t>- ４ -</t>
    <phoneticPr fontId="1"/>
  </si>
  <si>
    <t>- ５ -</t>
    <phoneticPr fontId="1"/>
  </si>
  <si>
    <t>- ６（２） -</t>
    <phoneticPr fontId="1"/>
  </si>
  <si>
    <t>- ６（１）-</t>
    <phoneticPr fontId="1"/>
  </si>
  <si>
    <t>- ７ -</t>
    <phoneticPr fontId="1"/>
  </si>
  <si>
    <t>- ８ -</t>
    <phoneticPr fontId="1"/>
  </si>
  <si>
    <t>大　　     会</t>
    <rPh sb="0" eb="1">
      <t>ダイ</t>
    </rPh>
    <rPh sb="8" eb="9">
      <t>カイ</t>
    </rPh>
    <phoneticPr fontId="1"/>
  </si>
  <si>
    <r>
      <t xml:space="preserve"> ①独立校  </t>
    </r>
    <r>
      <rPr>
        <sz val="10"/>
        <color rgb="FFFF0000"/>
        <rFont val="游明朝"/>
        <family val="1"/>
        <charset val="128"/>
      </rPr>
      <t>該当番号を</t>
    </r>
    <r>
      <rPr>
        <sz val="11"/>
        <rFont val="游明朝"/>
        <family val="1"/>
        <charset val="128"/>
      </rPr>
      <t xml:space="preserve">
 ②併設校　 </t>
    </r>
    <r>
      <rPr>
        <sz val="10"/>
        <color rgb="FFFF0000"/>
        <rFont val="游明朝"/>
        <family val="1"/>
        <charset val="128"/>
      </rPr>
      <t>選択　→</t>
    </r>
    <rPh sb="2" eb="4">
      <t>ドクリツ</t>
    </rPh>
    <rPh sb="4" eb="5">
      <t>コウ</t>
    </rPh>
    <rPh sb="7" eb="9">
      <t>ガイトウ</t>
    </rPh>
    <rPh sb="9" eb="11">
      <t>バンゴウ</t>
    </rPh>
    <rPh sb="15" eb="17">
      <t>ヘイセツ</t>
    </rPh>
    <rPh sb="17" eb="18">
      <t>コウ</t>
    </rPh>
    <rPh sb="20" eb="22">
      <t>センタク</t>
    </rPh>
    <phoneticPr fontId="1"/>
  </si>
  <si>
    <r>
      <t xml:space="preserve"> ①３年　　</t>
    </r>
    <r>
      <rPr>
        <sz val="10"/>
        <color rgb="FFFF0000"/>
        <rFont val="游明朝"/>
        <family val="1"/>
        <charset val="128"/>
      </rPr>
      <t>該当番号を</t>
    </r>
    <r>
      <rPr>
        <sz val="11"/>
        <rFont val="游明朝"/>
        <family val="1"/>
        <charset val="128"/>
      </rPr>
      <t xml:space="preserve">
 ②４年以上　</t>
    </r>
    <r>
      <rPr>
        <sz val="10"/>
        <color rgb="FFFF0000"/>
        <rFont val="游明朝"/>
        <family val="1"/>
        <charset val="128"/>
      </rPr>
      <t>選択　→</t>
    </r>
    <rPh sb="3" eb="4">
      <t>ネン</t>
    </rPh>
    <rPh sb="6" eb="8">
      <t>ガイトウ</t>
    </rPh>
    <rPh sb="8" eb="10">
      <t>バンゴウ</t>
    </rPh>
    <rPh sb="15" eb="16">
      <t>ネン</t>
    </rPh>
    <rPh sb="16" eb="18">
      <t>イジョウ</t>
    </rPh>
    <rPh sb="19" eb="21">
      <t>センタク</t>
    </rPh>
    <phoneticPr fontId="1"/>
  </si>
  <si>
    <r>
      <t xml:space="preserve"> ①学校法人  </t>
    </r>
    <r>
      <rPr>
        <sz val="10"/>
        <color rgb="FFFF0000"/>
        <rFont val="游明朝"/>
        <family val="1"/>
        <charset val="128"/>
      </rPr>
      <t>該当番号を</t>
    </r>
    <r>
      <rPr>
        <sz val="11"/>
        <rFont val="游明朝"/>
        <family val="1"/>
        <charset val="128"/>
      </rPr>
      <t xml:space="preserve">
 ②株式会社　 </t>
    </r>
    <r>
      <rPr>
        <sz val="10"/>
        <color rgb="FFFF0000"/>
        <rFont val="游明朝"/>
        <family val="1"/>
        <charset val="128"/>
      </rPr>
      <t>選択　→</t>
    </r>
    <rPh sb="2" eb="6">
      <t>ガッコウホウジン</t>
    </rPh>
    <rPh sb="8" eb="10">
      <t>ガイトウ</t>
    </rPh>
    <rPh sb="10" eb="12">
      <t>バンゴウ</t>
    </rPh>
    <rPh sb="16" eb="20">
      <t>カブシキカイシャ</t>
    </rPh>
    <rPh sb="22" eb="2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</si>
</sst>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numFmt numFmtId="178" formatCode="0.0"/>
    <numFmt numFmtId="179" formatCode="#,###"/>
    <numFmt numFmtId="180" formatCode="#,##0_ "/>
  </numFmts>
  <fonts count="41">
    <font>
      <sz val="11"/>
      <color theme="1"/>
      <name val="游ゴシック"/>
      <family val="2"/>
      <charset val="128"/>
      <scheme val="minor"/>
    </font>
    <font>
      <sz val="6"/>
      <name val="游ゴシック"/>
      <family val="2"/>
      <charset val="128"/>
      <scheme val="minor"/>
    </font>
    <font>
      <sz val="11"/>
      <color theme="1"/>
      <name val="游明朝"/>
      <family val="1"/>
      <charset val="128"/>
    </font>
    <font>
      <sz val="8"/>
      <color theme="1"/>
      <name val="游明朝"/>
      <family val="1"/>
      <charset val="128"/>
    </font>
    <font>
      <b/>
      <sz val="11"/>
      <color theme="1"/>
      <name val="游明朝"/>
      <family val="1"/>
      <charset val="128"/>
    </font>
    <font>
      <sz val="11"/>
      <color theme="1"/>
      <name val="游ゴシック"/>
      <family val="2"/>
      <charset val="128"/>
      <scheme val="minor"/>
    </font>
    <font>
      <sz val="8"/>
      <color theme="1"/>
      <name val="游ゴシック"/>
      <family val="2"/>
      <charset val="128"/>
      <scheme val="minor"/>
    </font>
    <font>
      <sz val="10"/>
      <color theme="1"/>
      <name val="游明朝"/>
      <family val="1"/>
      <charset val="128"/>
    </font>
    <font>
      <b/>
      <sz val="11"/>
      <name val="游明朝"/>
      <family val="1"/>
      <charset val="128"/>
    </font>
    <font>
      <sz val="11"/>
      <name val="游明朝"/>
      <family val="1"/>
      <charset val="128"/>
    </font>
    <font>
      <sz val="11"/>
      <name val="游ゴシック"/>
      <family val="2"/>
      <charset val="128"/>
      <scheme val="minor"/>
    </font>
    <font>
      <sz val="8"/>
      <name val="游明朝"/>
      <family val="1"/>
      <charset val="128"/>
    </font>
    <font>
      <b/>
      <sz val="12"/>
      <name val="游明朝"/>
      <family val="1"/>
      <charset val="128"/>
    </font>
    <font>
      <b/>
      <sz val="14"/>
      <name val="游明朝"/>
      <family val="1"/>
      <charset val="128"/>
    </font>
    <font>
      <sz val="6"/>
      <name val="游明朝"/>
      <family val="1"/>
      <charset val="128"/>
    </font>
    <font>
      <sz val="9"/>
      <name val="游明朝"/>
      <family val="1"/>
      <charset val="128"/>
    </font>
    <font>
      <sz val="11"/>
      <color rgb="FFFF0000"/>
      <name val="游ゴシック"/>
      <family val="2"/>
      <charset val="128"/>
      <scheme val="minor"/>
    </font>
    <font>
      <sz val="11"/>
      <color rgb="FFFF0000"/>
      <name val="游明朝"/>
      <family val="1"/>
      <charset val="128"/>
    </font>
    <font>
      <sz val="7"/>
      <name val="游明朝"/>
      <family val="1"/>
      <charset val="128"/>
    </font>
    <font>
      <b/>
      <sz val="11"/>
      <color rgb="FFFF0000"/>
      <name val="游明朝"/>
      <family val="1"/>
      <charset val="128"/>
    </font>
    <font>
      <sz val="12"/>
      <color rgb="FF000000"/>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Meiryo"/>
      <family val="3"/>
      <charset val="128"/>
    </font>
    <font>
      <b/>
      <sz val="14"/>
      <color rgb="FFFF0000"/>
      <name val="游明朝"/>
      <family val="1"/>
      <charset val="128"/>
    </font>
    <font>
      <sz val="6"/>
      <name val="ＭＳ ゴシック"/>
      <family val="3"/>
      <charset val="128"/>
    </font>
    <font>
      <sz val="6"/>
      <name val="ＭＳ 明朝"/>
      <family val="1"/>
      <charset val="128"/>
    </font>
    <font>
      <sz val="8"/>
      <name val="ＭＳ 明朝"/>
      <family val="1"/>
      <charset val="128"/>
    </font>
    <font>
      <sz val="9"/>
      <color indexed="81"/>
      <name val="MS P ゴシック"/>
      <family val="3"/>
      <charset val="128"/>
    </font>
    <font>
      <sz val="10"/>
      <color rgb="FFFF0000"/>
      <name val="游明朝"/>
      <family val="1"/>
      <charset val="128"/>
    </font>
    <font>
      <b/>
      <sz val="10.5"/>
      <color rgb="FFFF0000"/>
      <name val="游明朝"/>
      <family val="1"/>
      <charset val="128"/>
    </font>
    <font>
      <u/>
      <sz val="11"/>
      <color theme="10"/>
      <name val="游ゴシック"/>
      <family val="2"/>
      <charset val="128"/>
      <scheme val="minor"/>
    </font>
    <font>
      <u/>
      <sz val="11"/>
      <color theme="1"/>
      <name val="游ゴシック"/>
      <family val="3"/>
      <charset val="128"/>
      <scheme val="minor"/>
    </font>
    <font>
      <sz val="11"/>
      <color rgb="FF000000"/>
      <name val="游ゴシック"/>
      <family val="3"/>
      <charset val="128"/>
      <scheme val="minor"/>
    </font>
    <font>
      <b/>
      <sz val="9"/>
      <color indexed="81"/>
      <name val="MS P ゴシック"/>
      <family val="3"/>
      <charset val="128"/>
    </font>
    <font>
      <sz val="10"/>
      <name val="游明朝"/>
      <family val="1"/>
      <charset val="128"/>
    </font>
    <font>
      <sz val="12"/>
      <name val="游明朝"/>
      <family val="1"/>
      <charset val="128"/>
    </font>
    <font>
      <sz val="11"/>
      <color theme="0" tint="-4.9989318521683403E-2"/>
      <name val="游明朝"/>
      <family val="1"/>
      <charset val="128"/>
    </font>
    <font>
      <sz val="12"/>
      <color theme="1"/>
      <name val="游明朝"/>
      <family val="1"/>
      <charset val="128"/>
    </font>
    <font>
      <sz val="7"/>
      <color theme="1"/>
      <name val="游明朝"/>
      <family val="1"/>
      <charset val="128"/>
    </font>
    <font>
      <sz val="9"/>
      <color theme="1"/>
      <name val="游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67955565050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theme="0" tint="-0.24994659260841701"/>
      </bottom>
      <diagonal/>
    </border>
    <border>
      <left style="dashDotDot">
        <color indexed="64"/>
      </left>
      <right style="medium">
        <color indexed="64"/>
      </right>
      <top style="medium">
        <color indexed="64"/>
      </top>
      <bottom/>
      <diagonal/>
    </border>
    <border>
      <left style="dashDotDot">
        <color indexed="64"/>
      </left>
      <right style="medium">
        <color indexed="64"/>
      </right>
      <top/>
      <bottom style="medium">
        <color indexed="64"/>
      </bottom>
      <diagonal/>
    </border>
    <border>
      <left style="dashDotDot">
        <color indexed="64"/>
      </left>
      <right/>
      <top style="medium">
        <color indexed="64"/>
      </top>
      <bottom/>
      <diagonal/>
    </border>
    <border>
      <left style="dashDotDot">
        <color indexed="64"/>
      </left>
      <right/>
      <top/>
      <bottom style="medium">
        <color indexed="64"/>
      </bottom>
      <diagonal/>
    </border>
    <border>
      <left/>
      <right style="dashDotDot">
        <color indexed="64"/>
      </right>
      <top style="medium">
        <color indexed="64"/>
      </top>
      <bottom/>
      <diagonal/>
    </border>
    <border>
      <left/>
      <right style="dashDotDot">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478">
    <xf numFmtId="0" fontId="0" fillId="0" borderId="0" xfId="0">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49" fontId="9" fillId="0" borderId="0" xfId="0" applyNumberFormat="1" applyFont="1" applyAlignment="1">
      <alignment horizontal="center" vertical="center"/>
    </xf>
    <xf numFmtId="0" fontId="20" fillId="2" borderId="9" xfId="0"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2" fillId="0" borderId="0" xfId="0" applyFont="1">
      <alignment vertical="center"/>
    </xf>
    <xf numFmtId="0" fontId="19" fillId="0" borderId="0" xfId="0" applyFont="1">
      <alignment vertical="center"/>
    </xf>
    <xf numFmtId="177" fontId="2" fillId="0" borderId="3" xfId="0" applyNumberFormat="1" applyFont="1" applyBorder="1" applyAlignment="1">
      <alignment vertical="center" shrinkToFit="1"/>
    </xf>
    <xf numFmtId="0" fontId="9" fillId="3" borderId="2" xfId="0" applyFont="1" applyFill="1" applyBorder="1" applyAlignment="1">
      <alignment horizontal="centerContinuous" vertical="center"/>
    </xf>
    <xf numFmtId="0" fontId="9" fillId="3" borderId="4"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8" fillId="4" borderId="0" xfId="0" applyFont="1" applyFill="1">
      <alignment vertical="center"/>
    </xf>
    <xf numFmtId="0" fontId="9" fillId="4" borderId="0" xfId="0" applyFont="1" applyFill="1">
      <alignment vertical="center"/>
    </xf>
    <xf numFmtId="0" fontId="9" fillId="4" borderId="0" xfId="0" applyFont="1" applyFill="1" applyAlignment="1">
      <alignment horizontal="center" vertical="center"/>
    </xf>
    <xf numFmtId="0" fontId="9" fillId="4" borderId="0" xfId="0" applyFont="1" applyFill="1" applyAlignment="1">
      <alignment horizontal="right" vertical="center"/>
    </xf>
    <xf numFmtId="0" fontId="9" fillId="4" borderId="22" xfId="0" applyFont="1" applyFill="1" applyBorder="1">
      <alignment vertical="center"/>
    </xf>
    <xf numFmtId="0" fontId="9" fillId="4" borderId="0" xfId="0" applyFont="1" applyFill="1" applyAlignment="1">
      <alignment horizontal="centerContinuous" vertical="center"/>
    </xf>
    <xf numFmtId="49" fontId="9" fillId="4" borderId="0" xfId="0" applyNumberFormat="1" applyFont="1" applyFill="1" applyAlignment="1">
      <alignment horizontal="center" vertical="center"/>
    </xf>
    <xf numFmtId="49" fontId="9" fillId="4" borderId="0" xfId="0" applyNumberFormat="1" applyFont="1" applyFill="1" applyAlignment="1">
      <alignment horizontal="centerContinuous" vertical="center"/>
    </xf>
    <xf numFmtId="0" fontId="10" fillId="4" borderId="0" xfId="0" applyFont="1" applyFill="1">
      <alignment vertical="center"/>
    </xf>
    <xf numFmtId="38" fontId="9" fillId="4" borderId="0" xfId="1" applyFont="1" applyFill="1" applyBorder="1" applyAlignment="1" applyProtection="1">
      <alignment horizontal="center" vertical="center"/>
    </xf>
    <xf numFmtId="0" fontId="9" fillId="0" borderId="0" xfId="0" applyFont="1" applyAlignment="1">
      <alignment horizontal="centerContinuous" vertical="center"/>
    </xf>
    <xf numFmtId="0" fontId="17" fillId="4" borderId="0" xfId="0" applyFont="1" applyFill="1" applyAlignment="1">
      <alignment horizontal="center" vertical="center"/>
    </xf>
    <xf numFmtId="0" fontId="9" fillId="4" borderId="0" xfId="0" applyFont="1" applyFill="1" applyAlignment="1">
      <alignment horizontal="left" vertical="center"/>
    </xf>
    <xf numFmtId="0" fontId="2" fillId="4" borderId="0" xfId="0" applyFont="1" applyFill="1">
      <alignment vertical="center"/>
    </xf>
    <xf numFmtId="0" fontId="8" fillId="4" borderId="0" xfId="0" applyFont="1" applyFill="1" applyAlignment="1">
      <alignment horizontal="left" vertical="center"/>
    </xf>
    <xf numFmtId="0" fontId="4" fillId="4" borderId="0" xfId="0" applyFont="1" applyFill="1" applyAlignment="1">
      <alignment horizontal="left" vertical="center"/>
    </xf>
    <xf numFmtId="49" fontId="2" fillId="4" borderId="0" xfId="0" applyNumberFormat="1" applyFont="1" applyFill="1" applyAlignment="1">
      <alignment horizontal="center" vertical="center"/>
    </xf>
    <xf numFmtId="0" fontId="2" fillId="4" borderId="0" xfId="0" applyFont="1" applyFill="1" applyAlignment="1">
      <alignment horizontal="center" vertical="center"/>
    </xf>
    <xf numFmtId="49" fontId="2" fillId="4" borderId="0" xfId="0" applyNumberFormat="1" applyFont="1" applyFill="1" applyAlignment="1">
      <alignment horizontal="center" vertical="center" shrinkToFit="1"/>
    </xf>
    <xf numFmtId="0" fontId="2" fillId="4" borderId="0" xfId="0" applyFont="1" applyFill="1" applyAlignment="1">
      <alignment horizontal="center" vertical="center" shrinkToFit="1"/>
    </xf>
    <xf numFmtId="0" fontId="12" fillId="4" borderId="0" xfId="0" applyFont="1" applyFill="1">
      <alignment vertical="center"/>
    </xf>
    <xf numFmtId="0" fontId="9" fillId="3" borderId="1" xfId="0" applyFont="1" applyFill="1" applyBorder="1" applyAlignment="1">
      <alignment horizontal="centerContinuous" vertical="center"/>
    </xf>
    <xf numFmtId="0" fontId="2" fillId="0" borderId="3" xfId="0" applyFont="1" applyBorder="1" applyAlignment="1">
      <alignment vertical="center" shrinkToFit="1"/>
    </xf>
    <xf numFmtId="0" fontId="17" fillId="4" borderId="0" xfId="0" applyFont="1" applyFill="1" applyAlignment="1">
      <alignment horizontal="left" vertical="center"/>
    </xf>
    <xf numFmtId="0" fontId="2" fillId="3" borderId="10" xfId="0" applyFont="1" applyFill="1" applyBorder="1" applyAlignment="1">
      <alignment horizontal="centerContinuous" vertical="center" shrinkToFit="1"/>
    </xf>
    <xf numFmtId="0" fontId="2" fillId="3" borderId="14" xfId="0" applyFont="1" applyFill="1" applyBorder="1" applyAlignment="1">
      <alignment horizontal="centerContinuous" vertical="center" shrinkToFit="1"/>
    </xf>
    <xf numFmtId="0" fontId="2" fillId="3" borderId="18" xfId="0" applyFont="1" applyFill="1" applyBorder="1">
      <alignment vertical="center"/>
    </xf>
    <xf numFmtId="0" fontId="2" fillId="3" borderId="2" xfId="0" applyFont="1" applyFill="1" applyBorder="1" applyAlignment="1">
      <alignment horizontal="centerContinuous" vertical="center"/>
    </xf>
    <xf numFmtId="0" fontId="2" fillId="3" borderId="4" xfId="0" applyFont="1" applyFill="1" applyBorder="1" applyAlignment="1">
      <alignment horizontal="centerContinuous" vertical="center"/>
    </xf>
    <xf numFmtId="177" fontId="2" fillId="3" borderId="3" xfId="0" applyNumberFormat="1" applyFont="1" applyFill="1" applyBorder="1" applyAlignment="1">
      <alignment vertical="center" shrinkToFit="1"/>
    </xf>
    <xf numFmtId="0" fontId="2" fillId="4" borderId="0" xfId="0" applyFont="1" applyFill="1" applyAlignment="1">
      <alignment horizontal="right" vertical="center"/>
    </xf>
    <xf numFmtId="0" fontId="3" fillId="4" borderId="0" xfId="0" applyFont="1" applyFill="1" applyAlignment="1">
      <alignment horizontal="center" vertical="center" shrinkToFit="1"/>
    </xf>
    <xf numFmtId="49" fontId="2" fillId="0" borderId="8"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0" fontId="9" fillId="0" borderId="3" xfId="0" applyFont="1" applyBorder="1" applyAlignment="1">
      <alignment vertical="center" shrinkToFit="1"/>
    </xf>
    <xf numFmtId="38" fontId="2" fillId="0" borderId="3" xfId="1" applyFont="1" applyFill="1" applyBorder="1" applyAlignment="1" applyProtection="1">
      <alignment horizontal="center" vertical="center"/>
      <protection locked="0"/>
    </xf>
    <xf numFmtId="0" fontId="2" fillId="3" borderId="19" xfId="0" applyFont="1" applyFill="1" applyBorder="1">
      <alignment vertical="center"/>
    </xf>
    <xf numFmtId="0" fontId="2" fillId="3" borderId="18" xfId="0" applyFont="1" applyFill="1" applyBorder="1" applyAlignment="1">
      <alignment horizontal="centerContinuous" vertical="center" shrinkToFit="1"/>
    </xf>
    <xf numFmtId="0" fontId="2" fillId="3" borderId="19" xfId="0" applyFont="1" applyFill="1" applyBorder="1" applyAlignment="1">
      <alignment horizontal="centerContinuous" vertical="center" shrinkToFit="1"/>
    </xf>
    <xf numFmtId="0" fontId="2" fillId="3" borderId="7" xfId="0" applyFont="1" applyFill="1" applyBorder="1">
      <alignment vertical="center"/>
    </xf>
    <xf numFmtId="0" fontId="2" fillId="3" borderId="15" xfId="0" applyFont="1" applyFill="1" applyBorder="1">
      <alignment vertical="center"/>
    </xf>
    <xf numFmtId="0" fontId="2" fillId="4" borderId="0" xfId="0" applyFont="1" applyFill="1" applyAlignment="1" applyProtection="1">
      <alignment horizontal="center" vertical="center" shrinkToFit="1"/>
      <protection locked="0"/>
    </xf>
    <xf numFmtId="0" fontId="17" fillId="4" borderId="0" xfId="0" applyFont="1" applyFill="1">
      <alignment vertical="center"/>
    </xf>
    <xf numFmtId="0" fontId="19" fillId="4" borderId="0" xfId="0" applyFont="1" applyFill="1">
      <alignment vertical="center"/>
    </xf>
    <xf numFmtId="0" fontId="8" fillId="4" borderId="0" xfId="0" applyFont="1" applyFill="1" applyAlignment="1">
      <alignment horizontal="center" vertical="center"/>
    </xf>
    <xf numFmtId="0" fontId="9" fillId="4" borderId="4" xfId="0" applyFont="1" applyFill="1" applyBorder="1" applyAlignment="1">
      <alignment horizontal="left" vertical="center"/>
    </xf>
    <xf numFmtId="0" fontId="9" fillId="4" borderId="4" xfId="0" applyFont="1" applyFill="1" applyBorder="1" applyAlignment="1">
      <alignment horizontal="center" vertical="center"/>
    </xf>
    <xf numFmtId="0" fontId="9" fillId="4" borderId="0" xfId="0" applyFont="1" applyFill="1" applyProtection="1">
      <alignment vertical="center"/>
      <protection locked="0"/>
    </xf>
    <xf numFmtId="0" fontId="2" fillId="4" borderId="4" xfId="0" applyFont="1" applyFill="1" applyBorder="1" applyAlignment="1">
      <alignment horizontal="left" vertical="center"/>
    </xf>
    <xf numFmtId="0" fontId="4" fillId="4" borderId="0" xfId="0" applyFont="1" applyFill="1">
      <alignment vertical="center"/>
    </xf>
    <xf numFmtId="0" fontId="2" fillId="4" borderId="0" xfId="0" applyFont="1" applyFill="1" applyAlignment="1">
      <alignment horizontal="left" vertical="center"/>
    </xf>
    <xf numFmtId="49" fontId="2" fillId="4" borderId="0" xfId="0" applyNumberFormat="1" applyFont="1" applyFill="1" applyAlignment="1">
      <alignment horizontal="centerContinuous" vertical="center" wrapText="1"/>
    </xf>
    <xf numFmtId="0" fontId="2" fillId="4" borderId="0" xfId="0" applyFont="1" applyFill="1" applyAlignment="1">
      <alignment horizontal="centerContinuous" vertical="center" wrapText="1"/>
    </xf>
    <xf numFmtId="0" fontId="9" fillId="3" borderId="1" xfId="0" applyFont="1" applyFill="1" applyBorder="1" applyAlignment="1">
      <alignment horizontal="center" vertical="center"/>
    </xf>
    <xf numFmtId="0" fontId="0" fillId="4" borderId="0" xfId="0" applyFill="1" applyAlignment="1">
      <alignment horizontal="center" vertical="center"/>
    </xf>
    <xf numFmtId="0" fontId="17" fillId="4" borderId="22" xfId="0" applyFont="1" applyFill="1" applyBorder="1" applyAlignment="1">
      <alignment horizontal="center" vertical="center"/>
    </xf>
    <xf numFmtId="0" fontId="16" fillId="4" borderId="0" xfId="0" applyFont="1" applyFill="1" applyAlignment="1">
      <alignment horizontal="center" vertical="center"/>
    </xf>
    <xf numFmtId="178" fontId="9" fillId="4" borderId="22" xfId="2" applyNumberFormat="1" applyFont="1" applyFill="1" applyBorder="1" applyAlignment="1" applyProtection="1">
      <alignment horizontal="right" vertical="center"/>
    </xf>
    <xf numFmtId="178" fontId="0" fillId="4" borderId="0" xfId="0" applyNumberFormat="1" applyFill="1" applyAlignment="1">
      <alignment horizontal="right" vertical="center"/>
    </xf>
    <xf numFmtId="176" fontId="9" fillId="4" borderId="0" xfId="2" applyNumberFormat="1" applyFont="1" applyFill="1" applyBorder="1" applyAlignment="1" applyProtection="1">
      <alignment horizontal="right" vertical="center"/>
    </xf>
    <xf numFmtId="176" fontId="17" fillId="4" borderId="0" xfId="2" applyNumberFormat="1" applyFont="1" applyFill="1" applyBorder="1" applyAlignment="1" applyProtection="1">
      <alignment horizontal="left" vertical="center"/>
    </xf>
    <xf numFmtId="178" fontId="9" fillId="4" borderId="0" xfId="2" applyNumberFormat="1" applyFont="1" applyFill="1" applyBorder="1" applyAlignment="1" applyProtection="1">
      <alignment horizontal="right" vertical="center"/>
    </xf>
    <xf numFmtId="0" fontId="10" fillId="4" borderId="0" xfId="0" applyFont="1" applyFill="1" applyAlignment="1">
      <alignment horizontal="center" vertical="center"/>
    </xf>
    <xf numFmtId="177" fontId="9" fillId="4" borderId="0" xfId="0" applyNumberFormat="1" applyFont="1" applyFill="1" applyAlignment="1">
      <alignment horizontal="center" vertical="center"/>
    </xf>
    <xf numFmtId="177" fontId="10" fillId="4" borderId="0" xfId="0" applyNumberFormat="1" applyFont="1" applyFill="1" applyAlignment="1">
      <alignment horizontal="center" vertical="center"/>
    </xf>
    <xf numFmtId="0" fontId="13" fillId="4" borderId="0" xfId="0" applyFont="1" applyFill="1" applyAlignment="1">
      <alignment horizontal="center" vertical="center"/>
    </xf>
    <xf numFmtId="0" fontId="9" fillId="4" borderId="29" xfId="0" applyFont="1" applyFill="1" applyBorder="1">
      <alignment vertical="center"/>
    </xf>
    <xf numFmtId="0" fontId="19" fillId="4" borderId="0" xfId="0" applyFont="1" applyFill="1" applyAlignment="1">
      <alignment horizontal="left" vertical="center"/>
    </xf>
    <xf numFmtId="0" fontId="24" fillId="4" borderId="0" xfId="0" applyFont="1" applyFill="1">
      <alignment vertical="center"/>
    </xf>
    <xf numFmtId="38" fontId="17" fillId="4" borderId="0" xfId="1" applyFont="1" applyFill="1" applyBorder="1" applyAlignment="1" applyProtection="1">
      <alignment horizontal="left" vertical="center"/>
    </xf>
    <xf numFmtId="0" fontId="0" fillId="0" borderId="19" xfId="0" applyBorder="1">
      <alignment vertical="center"/>
    </xf>
    <xf numFmtId="0" fontId="21" fillId="0" borderId="0" xfId="0" applyFont="1">
      <alignment vertical="center"/>
    </xf>
    <xf numFmtId="0" fontId="21" fillId="0" borderId="19" xfId="0" applyFont="1" applyBorder="1">
      <alignment vertical="center"/>
    </xf>
    <xf numFmtId="0" fontId="30" fillId="0" borderId="0" xfId="0" applyFont="1">
      <alignment vertical="center"/>
    </xf>
    <xf numFmtId="0" fontId="32" fillId="0" borderId="1" xfId="6" applyFont="1" applyFill="1" applyBorder="1">
      <alignment vertical="center"/>
    </xf>
    <xf numFmtId="0" fontId="32" fillId="0" borderId="0" xfId="6" applyFont="1" applyFill="1" applyBorder="1">
      <alignment vertical="center"/>
    </xf>
    <xf numFmtId="0" fontId="20" fillId="2" borderId="1" xfId="0" applyFont="1" applyFill="1" applyBorder="1">
      <alignment vertical="center"/>
    </xf>
    <xf numFmtId="0" fontId="21" fillId="0" borderId="1" xfId="0" applyFont="1" applyBorder="1">
      <alignment vertical="center"/>
    </xf>
    <xf numFmtId="49" fontId="21" fillId="0" borderId="1" xfId="0" applyNumberFormat="1"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27" xfId="0" applyFont="1" applyBorder="1">
      <alignment vertical="center"/>
    </xf>
    <xf numFmtId="0" fontId="21" fillId="0" borderId="18" xfId="0" applyFont="1" applyBorder="1">
      <alignment vertical="center"/>
    </xf>
    <xf numFmtId="0" fontId="21" fillId="0" borderId="21" xfId="0" applyFont="1" applyBorder="1">
      <alignment vertical="center"/>
    </xf>
    <xf numFmtId="49" fontId="21" fillId="0" borderId="0" xfId="0" applyNumberFormat="1" applyFont="1">
      <alignment vertical="center"/>
    </xf>
    <xf numFmtId="0" fontId="21" fillId="0" borderId="1" xfId="0" applyFont="1" applyBorder="1" applyAlignment="1">
      <alignment horizontal="left" vertical="center" wrapText="1"/>
    </xf>
    <xf numFmtId="0" fontId="9" fillId="4" borderId="17" xfId="0" applyFont="1" applyFill="1" applyBorder="1">
      <alignment vertical="center"/>
    </xf>
    <xf numFmtId="0" fontId="15" fillId="4" borderId="0" xfId="0" applyFont="1" applyFill="1">
      <alignment vertical="center"/>
    </xf>
    <xf numFmtId="38" fontId="15" fillId="4" borderId="0" xfId="1" applyFont="1" applyFill="1" applyBorder="1" applyAlignment="1" applyProtection="1">
      <alignment horizontal="center" vertical="center" shrinkToFit="1"/>
    </xf>
    <xf numFmtId="38" fontId="15" fillId="4" borderId="0" xfId="1" applyFont="1" applyFill="1" applyBorder="1" applyAlignment="1" applyProtection="1">
      <alignment vertical="center" shrinkToFit="1"/>
    </xf>
    <xf numFmtId="0" fontId="0" fillId="4" borderId="0" xfId="0" applyFill="1">
      <alignment vertical="center"/>
    </xf>
    <xf numFmtId="177" fontId="17" fillId="4" borderId="0" xfId="0" applyNumberFormat="1" applyFont="1" applyFill="1" applyAlignment="1">
      <alignment horizontal="center" vertical="center"/>
    </xf>
    <xf numFmtId="177" fontId="9" fillId="4" borderId="0" xfId="2" applyNumberFormat="1" applyFont="1" applyFill="1" applyBorder="1" applyAlignment="1" applyProtection="1">
      <alignment horizontal="right" vertical="center"/>
    </xf>
    <xf numFmtId="0" fontId="0" fillId="4" borderId="0" xfId="0" applyFill="1" applyAlignment="1">
      <alignment horizontal="right" vertical="center"/>
    </xf>
    <xf numFmtId="177" fontId="9" fillId="4" borderId="0" xfId="1" applyNumberFormat="1" applyFont="1" applyFill="1" applyBorder="1" applyAlignment="1" applyProtection="1">
      <alignment horizontal="center" vertical="center"/>
    </xf>
    <xf numFmtId="0" fontId="33" fillId="0" borderId="0" xfId="0" applyFont="1">
      <alignment vertical="center"/>
    </xf>
    <xf numFmtId="0" fontId="35" fillId="4" borderId="0" xfId="0" applyFont="1" applyFill="1">
      <alignment vertical="center"/>
    </xf>
    <xf numFmtId="0" fontId="35" fillId="4" borderId="0" xfId="0" applyFont="1" applyFill="1" applyAlignment="1">
      <alignment horizontal="left" vertical="center"/>
    </xf>
    <xf numFmtId="0" fontId="7" fillId="4" borderId="0" xfId="0" applyFont="1" applyFill="1" applyAlignment="1">
      <alignment horizontal="left" vertical="center"/>
    </xf>
    <xf numFmtId="0" fontId="9" fillId="0" borderId="0" xfId="0" applyFont="1" applyAlignment="1">
      <alignment vertical="center" wrapText="1"/>
    </xf>
    <xf numFmtId="0" fontId="29" fillId="4" borderId="0" xfId="0" applyFont="1" applyFill="1" applyAlignment="1">
      <alignment horizontal="left" vertical="center"/>
    </xf>
    <xf numFmtId="0" fontId="37" fillId="0" borderId="0" xfId="0" applyFont="1">
      <alignment vertical="center"/>
    </xf>
    <xf numFmtId="0" fontId="9" fillId="0" borderId="2" xfId="0" applyFont="1" applyBorder="1">
      <alignment vertical="center"/>
    </xf>
    <xf numFmtId="0" fontId="29" fillId="0" borderId="0" xfId="0" applyFont="1">
      <alignment vertical="center"/>
    </xf>
    <xf numFmtId="0" fontId="13" fillId="4" borderId="0" xfId="0" applyFont="1" applyFill="1" applyAlignment="1">
      <alignment horizontal="centerContinuous" vertical="center"/>
    </xf>
    <xf numFmtId="49" fontId="9" fillId="4" borderId="52" xfId="0" applyNumberFormat="1" applyFont="1" applyFill="1" applyBorder="1" applyAlignment="1">
      <alignment horizontal="centerContinuous" vertical="center"/>
    </xf>
    <xf numFmtId="0" fontId="9" fillId="4" borderId="52" xfId="0" applyFont="1" applyFill="1" applyBorder="1" applyAlignment="1">
      <alignment horizontal="centerContinuous" vertical="center"/>
    </xf>
    <xf numFmtId="0" fontId="9" fillId="0" borderId="53"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3" borderId="32" xfId="0" applyFont="1" applyFill="1" applyBorder="1" applyAlignment="1">
      <alignment horizontal="left" vertical="center" wrapText="1"/>
    </xf>
    <xf numFmtId="0" fontId="9" fillId="3" borderId="33"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0" borderId="55"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3" borderId="50" xfId="0" applyFont="1" applyFill="1" applyBorder="1" applyAlignment="1">
      <alignment horizontal="left" vertical="center" wrapText="1"/>
    </xf>
    <xf numFmtId="0" fontId="9" fillId="3" borderId="57"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3" borderId="58" xfId="0" applyFont="1" applyFill="1" applyBorder="1" applyAlignment="1">
      <alignment horizontal="left" vertical="center" wrapText="1"/>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38" xfId="0" applyFont="1" applyFill="1" applyBorder="1" applyAlignment="1">
      <alignment horizontal="center" vertical="center"/>
    </xf>
    <xf numFmtId="179" fontId="9" fillId="0" borderId="49" xfId="1" applyNumberFormat="1" applyFont="1" applyFill="1" applyBorder="1" applyAlignment="1" applyProtection="1">
      <alignment horizontal="center" vertical="center"/>
      <protection locked="0"/>
    </xf>
    <xf numFmtId="38" fontId="9" fillId="0" borderId="2" xfId="1" applyFont="1" applyFill="1" applyBorder="1" applyAlignment="1" applyProtection="1">
      <alignment horizontal="center" vertical="center"/>
      <protection locked="0"/>
    </xf>
    <xf numFmtId="38" fontId="9" fillId="0" borderId="4"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0" fontId="9" fillId="3" borderId="18" xfId="0" applyFont="1" applyFill="1" applyBorder="1">
      <alignment vertical="center"/>
    </xf>
    <xf numFmtId="0" fontId="9" fillId="3" borderId="20" xfId="0" applyFont="1" applyFill="1" applyBorder="1">
      <alignment vertical="center"/>
    </xf>
    <xf numFmtId="0" fontId="0" fillId="3" borderId="7" xfId="0" applyFill="1" applyBorder="1">
      <alignment vertical="center"/>
    </xf>
    <xf numFmtId="0" fontId="0" fillId="3" borderId="8" xfId="0" applyFill="1" applyBorder="1">
      <alignment vertical="center"/>
    </xf>
    <xf numFmtId="3" fontId="9" fillId="0" borderId="1" xfId="1" applyNumberFormat="1" applyFont="1" applyFill="1" applyBorder="1" applyAlignment="1" applyProtection="1">
      <alignment horizontal="center" vertical="center"/>
      <protection locked="0"/>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lignment vertical="center"/>
    </xf>
    <xf numFmtId="38" fontId="9" fillId="0" borderId="1" xfId="1"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5" fillId="3" borderId="1" xfId="0" applyFont="1" applyFill="1" applyBorder="1" applyAlignment="1">
      <alignment horizontal="center" vertical="center" wrapText="1"/>
    </xf>
    <xf numFmtId="180" fontId="9" fillId="3" borderId="1" xfId="1" applyNumberFormat="1" applyFont="1" applyFill="1" applyBorder="1" applyAlignment="1" applyProtection="1">
      <alignment horizontal="center" vertical="center"/>
    </xf>
    <xf numFmtId="0" fontId="10" fillId="3" borderId="1" xfId="0" applyFont="1" applyFill="1" applyBorder="1" applyAlignment="1">
      <alignment horizontal="center" vertical="center"/>
    </xf>
    <xf numFmtId="0" fontId="9" fillId="3" borderId="33" xfId="0" applyFont="1" applyFill="1" applyBorder="1" applyAlignment="1">
      <alignment horizontal="left" vertical="center"/>
    </xf>
    <xf numFmtId="0" fontId="9" fillId="3" borderId="37" xfId="0" applyFont="1" applyFill="1" applyBorder="1" applyAlignment="1">
      <alignment horizontal="left" vertical="center"/>
    </xf>
    <xf numFmtId="0" fontId="9" fillId="3" borderId="28" xfId="0" applyFont="1" applyFill="1" applyBorder="1" applyAlignment="1">
      <alignment horizontal="left" vertical="center"/>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177" fontId="9" fillId="3" borderId="1" xfId="1" applyNumberFormat="1" applyFont="1" applyFill="1" applyBorder="1" applyAlignment="1" applyProtection="1">
      <alignment horizontal="center" vertical="center"/>
    </xf>
    <xf numFmtId="0" fontId="0" fillId="3" borderId="1" xfId="0" applyFill="1" applyBorder="1">
      <alignment vertical="center"/>
    </xf>
    <xf numFmtId="0" fontId="9" fillId="3" borderId="1" xfId="0" applyFont="1" applyFill="1" applyBorder="1" applyAlignment="1">
      <alignment horizontal="center" vertical="center" wrapText="1"/>
    </xf>
    <xf numFmtId="179" fontId="10" fillId="0" borderId="1" xfId="0" applyNumberFormat="1" applyFont="1" applyBorder="1" applyAlignment="1" applyProtection="1">
      <alignment horizontal="center" vertical="center"/>
      <protection locked="0"/>
    </xf>
    <xf numFmtId="0" fontId="11" fillId="3" borderId="18" xfId="0" applyFont="1" applyFill="1" applyBorder="1" applyAlignment="1">
      <alignment horizontal="center" vertical="center" wrapText="1"/>
    </xf>
    <xf numFmtId="179" fontId="9" fillId="0" borderId="63" xfId="1" applyNumberFormat="1" applyFont="1" applyFill="1" applyBorder="1" applyAlignment="1" applyProtection="1">
      <alignment horizontal="center" vertical="center"/>
      <protection locked="0"/>
    </xf>
    <xf numFmtId="0" fontId="9" fillId="3" borderId="18" xfId="0" applyFont="1" applyFill="1" applyBorder="1" applyAlignment="1">
      <alignment horizontal="center" vertical="center" wrapText="1"/>
    </xf>
    <xf numFmtId="0" fontId="0" fillId="3" borderId="19" xfId="0" applyFill="1" applyBorder="1" applyAlignment="1">
      <alignment horizontal="center" vertical="center"/>
    </xf>
    <xf numFmtId="0" fontId="0" fillId="3" borderId="7" xfId="0" applyFill="1" applyBorder="1" applyAlignment="1">
      <alignment horizontal="center" vertical="center"/>
    </xf>
    <xf numFmtId="0" fontId="0" fillId="3" borderId="15" xfId="0" applyFill="1" applyBorder="1" applyAlignment="1">
      <alignment horizontal="center" vertical="center"/>
    </xf>
    <xf numFmtId="0" fontId="0" fillId="3" borderId="20" xfId="0" applyFill="1" applyBorder="1" applyAlignment="1">
      <alignment horizontal="center" vertical="center"/>
    </xf>
    <xf numFmtId="0" fontId="0" fillId="3" borderId="8" xfId="0" applyFill="1" applyBorder="1" applyAlignment="1">
      <alignment horizontal="center" vertical="center"/>
    </xf>
    <xf numFmtId="180" fontId="9" fillId="3" borderId="10" xfId="1" applyNumberFormat="1" applyFont="1" applyFill="1" applyBorder="1" applyAlignment="1" applyProtection="1">
      <alignment horizontal="center" vertical="center"/>
    </xf>
    <xf numFmtId="180" fontId="9" fillId="3" borderId="2" xfId="1" applyNumberFormat="1" applyFont="1" applyFill="1" applyBorder="1" applyAlignment="1" applyProtection="1">
      <alignment horizontal="center" vertical="center"/>
    </xf>
    <xf numFmtId="0" fontId="9" fillId="3" borderId="30" xfId="0" applyFont="1" applyFill="1" applyBorder="1" applyAlignment="1">
      <alignment horizontal="center" vertical="center"/>
    </xf>
    <xf numFmtId="38" fontId="9" fillId="0" borderId="47" xfId="1" applyFont="1" applyFill="1" applyBorder="1" applyAlignment="1" applyProtection="1">
      <alignment horizontal="center" vertical="center"/>
      <protection locked="0"/>
    </xf>
    <xf numFmtId="0" fontId="14" fillId="3" borderId="59" xfId="0" applyFont="1" applyFill="1" applyBorder="1" applyAlignment="1">
      <alignment horizontal="center" vertical="center" wrapText="1"/>
    </xf>
    <xf numFmtId="0" fontId="0" fillId="3" borderId="1" xfId="0" applyFill="1" applyBorder="1" applyAlignment="1">
      <alignment horizontal="center" vertical="center"/>
    </xf>
    <xf numFmtId="0" fontId="9"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38" fontId="9" fillId="0" borderId="7" xfId="1" applyFont="1" applyFill="1" applyBorder="1" applyAlignment="1" applyProtection="1">
      <alignment horizontal="center" vertical="center"/>
      <protection locked="0"/>
    </xf>
    <xf numFmtId="0" fontId="10" fillId="3" borderId="1" xfId="0" applyFont="1" applyFill="1" applyBorder="1" applyAlignment="1">
      <alignment vertical="center" textRotation="255"/>
    </xf>
    <xf numFmtId="0" fontId="10" fillId="3" borderId="1" xfId="0" applyFont="1" applyFill="1" applyBorder="1" applyAlignment="1">
      <alignment horizontal="center" vertical="center" textRotation="255"/>
    </xf>
    <xf numFmtId="0" fontId="10" fillId="3" borderId="21" xfId="0" applyFont="1" applyFill="1" applyBorder="1" applyAlignment="1">
      <alignment vertical="center" textRotation="255"/>
    </xf>
    <xf numFmtId="0" fontId="10" fillId="3" borderId="27" xfId="0" applyFont="1" applyFill="1" applyBorder="1" applyAlignment="1">
      <alignment vertical="center" textRotation="255"/>
    </xf>
    <xf numFmtId="0" fontId="10" fillId="3" borderId="9" xfId="0" applyFont="1" applyFill="1" applyBorder="1" applyAlignment="1">
      <alignment vertical="center" textRotation="255"/>
    </xf>
    <xf numFmtId="0" fontId="36" fillId="0" borderId="32" xfId="0" applyFont="1" applyBorder="1" applyAlignment="1" applyProtection="1">
      <alignment horizontal="center" vertical="center"/>
      <protection locked="0"/>
    </xf>
    <xf numFmtId="0" fontId="9" fillId="3" borderId="39" xfId="0" applyFont="1" applyFill="1" applyBorder="1" applyAlignment="1">
      <alignment horizontal="center" vertical="center"/>
    </xf>
    <xf numFmtId="0" fontId="9" fillId="0" borderId="39" xfId="0" applyFont="1" applyBorder="1" applyAlignment="1" applyProtection="1">
      <alignment horizontal="center" vertical="center"/>
      <protection locked="0"/>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42" xfId="0" applyFont="1" applyFill="1" applyBorder="1" applyAlignment="1">
      <alignment horizontal="center" vertical="center"/>
    </xf>
    <xf numFmtId="0" fontId="36" fillId="0" borderId="44" xfId="0" applyFont="1" applyBorder="1" applyAlignment="1" applyProtection="1">
      <alignment horizontal="center" vertical="center"/>
      <protection locked="0"/>
    </xf>
    <xf numFmtId="179" fontId="9" fillId="3" borderId="1" xfId="1" applyNumberFormat="1" applyFont="1" applyFill="1" applyBorder="1" applyAlignment="1" applyProtection="1">
      <alignment horizontal="center" vertical="center"/>
    </xf>
    <xf numFmtId="179" fontId="9" fillId="3" borderId="7" xfId="1" applyNumberFormat="1" applyFont="1" applyFill="1" applyBorder="1" applyAlignment="1" applyProtection="1">
      <alignment horizontal="center" vertical="center"/>
    </xf>
    <xf numFmtId="0" fontId="8" fillId="3" borderId="36" xfId="0" applyFont="1" applyFill="1" applyBorder="1" applyAlignment="1">
      <alignment horizontal="center" vertical="center"/>
    </xf>
    <xf numFmtId="0" fontId="9" fillId="3" borderId="32" xfId="0" applyFont="1" applyFill="1" applyBorder="1" applyAlignment="1">
      <alignment horizontal="left" vertical="center" wrapText="1" shrinkToFit="1"/>
    </xf>
    <xf numFmtId="0" fontId="9" fillId="3" borderId="33" xfId="0" applyFont="1" applyFill="1" applyBorder="1" applyAlignment="1">
      <alignment horizontal="left" vertical="center" shrinkToFit="1"/>
    </xf>
    <xf numFmtId="0" fontId="9" fillId="3" borderId="37" xfId="0" applyFont="1" applyFill="1" applyBorder="1" applyAlignment="1">
      <alignment horizontal="left" vertical="center" shrinkToFit="1"/>
    </xf>
    <xf numFmtId="0" fontId="9" fillId="3" borderId="28" xfId="0" applyFont="1" applyFill="1" applyBorder="1" applyAlignment="1">
      <alignment horizontal="left" vertical="center" shrinkToFit="1"/>
    </xf>
    <xf numFmtId="0" fontId="9" fillId="3" borderId="1" xfId="0" applyFont="1" applyFill="1" applyBorder="1" applyAlignment="1">
      <alignment horizontal="left" vertical="center"/>
    </xf>
    <xf numFmtId="0" fontId="10" fillId="3" borderId="1" xfId="0" applyFont="1" applyFill="1" applyBorder="1" applyAlignment="1">
      <alignment horizontal="left" vertical="center"/>
    </xf>
    <xf numFmtId="179" fontId="9" fillId="3" borderId="1" xfId="0" applyNumberFormat="1" applyFont="1" applyFill="1" applyBorder="1" applyAlignment="1">
      <alignment horizontal="center" vertical="center"/>
    </xf>
    <xf numFmtId="3" fontId="9" fillId="0" borderId="1" xfId="0" applyNumberFormat="1" applyFont="1" applyBorder="1" applyAlignment="1" applyProtection="1">
      <alignment horizontal="center" vertical="center"/>
      <protection locked="0"/>
    </xf>
    <xf numFmtId="38" fontId="9" fillId="0" borderId="1" xfId="1" applyFont="1" applyFill="1" applyBorder="1" applyAlignment="1" applyProtection="1">
      <alignment horizontal="center" vertical="center" shrinkToFit="1"/>
      <protection locked="0"/>
    </xf>
    <xf numFmtId="38" fontId="9" fillId="0" borderId="1" xfId="1" applyFont="1" applyFill="1" applyBorder="1" applyAlignment="1" applyProtection="1">
      <alignment vertical="center" shrinkToFit="1"/>
      <protection locked="0"/>
    </xf>
    <xf numFmtId="0" fontId="9" fillId="3" borderId="1" xfId="0" applyFont="1" applyFill="1" applyBorder="1" applyAlignment="1">
      <alignment horizontal="center" vertical="center" shrinkToFit="1"/>
    </xf>
    <xf numFmtId="0" fontId="9" fillId="3" borderId="1" xfId="0" applyFont="1" applyFill="1" applyBorder="1" applyAlignment="1">
      <alignment vertical="center" shrinkToFit="1"/>
    </xf>
    <xf numFmtId="3" fontId="9" fillId="0" borderId="3" xfId="0" applyNumberFormat="1" applyFont="1" applyBorder="1" applyAlignment="1" applyProtection="1">
      <alignment horizontal="center" vertical="center"/>
      <protection locked="0"/>
    </xf>
    <xf numFmtId="3" fontId="9" fillId="0" borderId="2" xfId="0" applyNumberFormat="1" applyFont="1" applyBorder="1" applyAlignment="1" applyProtection="1">
      <alignment horizontal="center" vertical="center"/>
      <protection locked="0"/>
    </xf>
    <xf numFmtId="0" fontId="0" fillId="3" borderId="4" xfId="0" applyFill="1" applyBorder="1">
      <alignment vertical="center"/>
    </xf>
    <xf numFmtId="0" fontId="0" fillId="3" borderId="3" xfId="0" applyFill="1" applyBorder="1">
      <alignment vertical="center"/>
    </xf>
    <xf numFmtId="0" fontId="9" fillId="3" borderId="2" xfId="0" applyFont="1" applyFill="1" applyBorder="1">
      <alignment vertical="center"/>
    </xf>
    <xf numFmtId="0" fontId="10" fillId="3" borderId="4" xfId="0" applyFont="1" applyFill="1" applyBorder="1">
      <alignment vertical="center"/>
    </xf>
    <xf numFmtId="0" fontId="10" fillId="3" borderId="3" xfId="0" applyFont="1" applyFill="1" applyBorder="1">
      <alignment vertical="center"/>
    </xf>
    <xf numFmtId="0" fontId="10" fillId="3" borderId="1" xfId="0" applyFont="1" applyFill="1" applyBorder="1">
      <alignment vertical="center"/>
    </xf>
    <xf numFmtId="3" fontId="9" fillId="0" borderId="9" xfId="0" applyNumberFormat="1" applyFont="1" applyBorder="1" applyAlignment="1" applyProtection="1">
      <alignment horizontal="center" vertical="center"/>
      <protection locked="0"/>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4" xfId="0" applyFont="1" applyFill="1" applyBorder="1" applyAlignment="1">
      <alignment horizontal="center" vertical="center"/>
    </xf>
    <xf numFmtId="0" fontId="9" fillId="3" borderId="2" xfId="0" applyFont="1" applyFill="1" applyBorder="1" applyAlignment="1">
      <alignment horizontal="left" vertical="center"/>
    </xf>
    <xf numFmtId="0" fontId="9" fillId="3" borderId="4" xfId="0" applyFont="1" applyFill="1" applyBorder="1" applyAlignment="1">
      <alignment horizontal="left" vertical="center"/>
    </xf>
    <xf numFmtId="0" fontId="9" fillId="3" borderId="3" xfId="0" applyFont="1" applyFill="1" applyBorder="1" applyAlignment="1">
      <alignment horizontal="left" vertical="center"/>
    </xf>
    <xf numFmtId="3" fontId="9" fillId="0" borderId="4" xfId="0" applyNumberFormat="1" applyFont="1" applyBorder="1" applyAlignment="1" applyProtection="1">
      <alignment horizontal="center" vertical="center"/>
      <protection locked="0"/>
    </xf>
    <xf numFmtId="0" fontId="0" fillId="3" borderId="4" xfId="0" applyFill="1" applyBorder="1" applyAlignment="1">
      <alignment horizontal="left" vertical="center"/>
    </xf>
    <xf numFmtId="0" fontId="0" fillId="3" borderId="3" xfId="0" applyFill="1" applyBorder="1" applyAlignment="1">
      <alignment horizontal="left"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4"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179" fontId="9" fillId="3" borderId="2" xfId="0" applyNumberFormat="1" applyFont="1" applyFill="1" applyBorder="1" applyAlignment="1">
      <alignment horizontal="center" vertical="center"/>
    </xf>
    <xf numFmtId="179" fontId="10" fillId="3" borderId="4" xfId="0" applyNumberFormat="1" applyFont="1" applyFill="1" applyBorder="1" applyAlignment="1">
      <alignment horizontal="center" vertical="center"/>
    </xf>
    <xf numFmtId="179" fontId="10" fillId="3" borderId="3" xfId="0" applyNumberFormat="1" applyFont="1" applyFill="1" applyBorder="1" applyAlignment="1">
      <alignment horizontal="center" vertical="center"/>
    </xf>
    <xf numFmtId="179" fontId="9" fillId="0" borderId="1" xfId="1" applyNumberFormat="1" applyFont="1" applyFill="1" applyBorder="1" applyAlignment="1" applyProtection="1">
      <alignment horizontal="center" vertical="center"/>
      <protection locked="0"/>
    </xf>
    <xf numFmtId="179" fontId="9" fillId="0" borderId="2" xfId="0" applyNumberFormat="1" applyFont="1" applyBorder="1" applyAlignment="1" applyProtection="1">
      <alignment horizontal="center" vertical="center"/>
      <protection locked="0"/>
    </xf>
    <xf numFmtId="179" fontId="10" fillId="0" borderId="4" xfId="0" applyNumberFormat="1" applyFont="1" applyBorder="1" applyAlignment="1" applyProtection="1">
      <alignment horizontal="center" vertical="center"/>
      <protection locked="0"/>
    </xf>
    <xf numFmtId="179" fontId="10" fillId="0" borderId="3" xfId="0" applyNumberFormat="1" applyFont="1" applyBorder="1" applyAlignment="1" applyProtection="1">
      <alignment horizontal="center" vertical="center"/>
      <protection locked="0"/>
    </xf>
    <xf numFmtId="179" fontId="9" fillId="0" borderId="1" xfId="0" applyNumberFormat="1" applyFont="1" applyBorder="1" applyAlignment="1" applyProtection="1">
      <alignment horizontal="center" vertical="center"/>
      <protection locked="0"/>
    </xf>
    <xf numFmtId="0" fontId="9" fillId="3" borderId="3" xfId="0" applyFont="1" applyFill="1" applyBorder="1" applyAlignment="1">
      <alignment horizontal="center" vertical="center"/>
    </xf>
    <xf numFmtId="179" fontId="9" fillId="3" borderId="2" xfId="1" applyNumberFormat="1" applyFont="1" applyFill="1" applyBorder="1" applyAlignment="1" applyProtection="1">
      <alignment horizontal="center" vertical="center"/>
    </xf>
    <xf numFmtId="179" fontId="9" fillId="3" borderId="3" xfId="1" applyNumberFormat="1" applyFont="1" applyFill="1" applyBorder="1" applyAlignment="1" applyProtection="1">
      <alignment horizontal="center" vertical="center"/>
    </xf>
    <xf numFmtId="179" fontId="9" fillId="3" borderId="4" xfId="1" applyNumberFormat="1" applyFont="1" applyFill="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177" fontId="9" fillId="3" borderId="2" xfId="0" applyNumberFormat="1" applyFont="1" applyFill="1" applyBorder="1" applyAlignment="1">
      <alignment horizontal="center" vertical="center"/>
    </xf>
    <xf numFmtId="177" fontId="10" fillId="3" borderId="4" xfId="0" applyNumberFormat="1" applyFont="1" applyFill="1" applyBorder="1" applyAlignment="1">
      <alignment horizontal="center" vertical="center"/>
    </xf>
    <xf numFmtId="177" fontId="10" fillId="3" borderId="3" xfId="0" applyNumberFormat="1" applyFont="1" applyFill="1" applyBorder="1" applyAlignment="1">
      <alignment horizontal="center" vertical="center"/>
    </xf>
    <xf numFmtId="0" fontId="10" fillId="3" borderId="19" xfId="0" applyFont="1" applyFill="1" applyBorder="1">
      <alignment vertical="center"/>
    </xf>
    <xf numFmtId="0" fontId="10" fillId="3" borderId="20" xfId="0" applyFont="1" applyFill="1" applyBorder="1">
      <alignment vertical="center"/>
    </xf>
    <xf numFmtId="0" fontId="10" fillId="3" borderId="7" xfId="0" applyFont="1" applyFill="1" applyBorder="1">
      <alignment vertical="center"/>
    </xf>
    <xf numFmtId="0" fontId="10" fillId="3" borderId="15" xfId="0" applyFont="1" applyFill="1" applyBorder="1">
      <alignment vertical="center"/>
    </xf>
    <xf numFmtId="0" fontId="10" fillId="3" borderId="8" xfId="0" applyFont="1" applyFill="1" applyBorder="1">
      <alignment vertical="center"/>
    </xf>
    <xf numFmtId="9" fontId="9" fillId="3" borderId="1" xfId="2" applyFont="1" applyFill="1" applyBorder="1" applyAlignment="1" applyProtection="1">
      <alignment horizontal="center" vertical="center"/>
    </xf>
    <xf numFmtId="9" fontId="0" fillId="3" borderId="1" xfId="2" applyFont="1" applyFill="1" applyBorder="1" applyAlignment="1" applyProtection="1">
      <alignment horizontal="center" vertical="center"/>
    </xf>
    <xf numFmtId="3" fontId="0" fillId="0" borderId="1" xfId="0" applyNumberFormat="1" applyBorder="1" applyAlignment="1" applyProtection="1">
      <alignment horizontal="center" vertical="center"/>
      <protection locked="0"/>
    </xf>
    <xf numFmtId="3" fontId="0" fillId="0" borderId="2" xfId="0" applyNumberFormat="1" applyBorder="1" applyAlignment="1" applyProtection="1">
      <alignment horizontal="center" vertical="center"/>
      <protection locked="0"/>
    </xf>
    <xf numFmtId="0" fontId="0" fillId="3" borderId="2" xfId="0" applyFill="1" applyBorder="1" applyAlignment="1">
      <alignment horizontal="center" vertical="center"/>
    </xf>
    <xf numFmtId="38" fontId="2" fillId="0" borderId="1" xfId="1" applyFont="1" applyFill="1" applyBorder="1" applyAlignment="1" applyProtection="1">
      <alignment horizontal="center" vertical="center"/>
      <protection locked="0"/>
    </xf>
    <xf numFmtId="0" fontId="0" fillId="3" borderId="1" xfId="0" applyFill="1" applyBorder="1" applyAlignment="1">
      <alignment vertical="center" shrinkToFit="1"/>
    </xf>
    <xf numFmtId="180" fontId="2" fillId="3" borderId="1" xfId="1" applyNumberFormat="1" applyFont="1" applyFill="1" applyBorder="1" applyAlignment="1" applyProtection="1">
      <alignment horizontal="center" vertical="center"/>
    </xf>
    <xf numFmtId="0" fontId="9" fillId="3" borderId="1" xfId="0" applyFont="1" applyFill="1" applyBorder="1" applyAlignment="1">
      <alignment vertical="center" textRotation="255" shrinkToFit="1"/>
    </xf>
    <xf numFmtId="0" fontId="10" fillId="3" borderId="1" xfId="0" applyFont="1" applyFill="1" applyBorder="1" applyAlignment="1">
      <alignment vertical="center" shrinkToFit="1"/>
    </xf>
    <xf numFmtId="0" fontId="10" fillId="3" borderId="1" xfId="0" applyFont="1" applyFill="1" applyBorder="1" applyAlignment="1">
      <alignment vertical="center" textRotation="255" shrinkToFit="1"/>
    </xf>
    <xf numFmtId="0" fontId="0" fillId="0" borderId="2" xfId="0" applyBorder="1" applyAlignment="1" applyProtection="1">
      <alignment horizontal="center" vertical="center"/>
      <protection locked="0"/>
    </xf>
    <xf numFmtId="0" fontId="9" fillId="3" borderId="1" xfId="0" applyFont="1" applyFill="1" applyBorder="1" applyAlignment="1">
      <alignment vertical="center" textRotation="255" wrapText="1"/>
    </xf>
    <xf numFmtId="0" fontId="9" fillId="3" borderId="4" xfId="0" applyFont="1" applyFill="1" applyBorder="1">
      <alignment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 xfId="0" applyFont="1" applyFill="1" applyBorder="1" applyAlignment="1">
      <alignment horizontal="center" vertical="center"/>
    </xf>
    <xf numFmtId="0" fontId="9" fillId="3" borderId="9" xfId="0" applyFont="1" applyFill="1" applyBorder="1" applyAlignment="1">
      <alignment horizontal="center" vertical="center" shrinkToFit="1"/>
    </xf>
    <xf numFmtId="38" fontId="2" fillId="0" borderId="1" xfId="1" applyFont="1" applyBorder="1" applyAlignment="1" applyProtection="1">
      <alignment horizontal="center" vertical="center"/>
      <protection locked="0"/>
    </xf>
    <xf numFmtId="0" fontId="7" fillId="3" borderId="19" xfId="0" applyFont="1" applyFill="1" applyBorder="1" applyAlignment="1">
      <alignment horizontal="center" vertical="center" wrapText="1" shrinkToFit="1"/>
    </xf>
    <xf numFmtId="0" fontId="2" fillId="3" borderId="19" xfId="0" applyFont="1" applyFill="1" applyBorder="1" applyAlignment="1">
      <alignment horizontal="center" vertical="center" wrapText="1" shrinkToFit="1"/>
    </xf>
    <xf numFmtId="0" fontId="2" fillId="3" borderId="20"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2" fillId="3" borderId="8" xfId="0" applyFont="1" applyFill="1" applyBorder="1" applyAlignment="1">
      <alignment horizontal="center" vertical="center" wrapText="1" shrinkToFit="1"/>
    </xf>
    <xf numFmtId="0" fontId="7" fillId="3" borderId="18" xfId="0" applyFont="1" applyFill="1" applyBorder="1" applyAlignment="1">
      <alignment horizontal="center" vertical="center" wrapText="1" shrinkToFit="1"/>
    </xf>
    <xf numFmtId="0" fontId="2" fillId="3" borderId="7" xfId="0" applyFont="1" applyFill="1" applyBorder="1" applyAlignment="1">
      <alignment horizontal="center" vertical="center" wrapText="1" shrinkToFit="1"/>
    </xf>
    <xf numFmtId="0" fontId="2" fillId="0" borderId="1" xfId="0" applyFont="1" applyBorder="1" applyAlignment="1" applyProtection="1">
      <alignment horizontal="center" vertical="center"/>
      <protection locked="0"/>
    </xf>
    <xf numFmtId="38" fontId="2" fillId="3" borderId="2" xfId="1" applyFont="1" applyFill="1" applyBorder="1" applyAlignment="1">
      <alignment horizontal="center" vertical="center"/>
    </xf>
    <xf numFmtId="38" fontId="0" fillId="3" borderId="4" xfId="1" applyFont="1" applyFill="1" applyBorder="1" applyAlignment="1">
      <alignment horizontal="center" vertical="center"/>
    </xf>
    <xf numFmtId="38" fontId="0" fillId="3" borderId="3" xfId="1" applyFont="1" applyFill="1" applyBorder="1" applyAlignment="1">
      <alignment horizontal="center" vertical="center"/>
    </xf>
    <xf numFmtId="0" fontId="2" fillId="3" borderId="2" xfId="0" applyFont="1" applyFill="1" applyBorder="1">
      <alignment vertical="center"/>
    </xf>
    <xf numFmtId="0" fontId="2" fillId="3" borderId="1" xfId="0" applyFont="1" applyFill="1" applyBorder="1">
      <alignment vertical="center"/>
    </xf>
    <xf numFmtId="179" fontId="2" fillId="3" borderId="1" xfId="1"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3" borderId="1" xfId="0" applyFont="1" applyFill="1" applyBorder="1" applyAlignment="1">
      <alignment vertical="center" shrinkToFit="1"/>
    </xf>
    <xf numFmtId="0" fontId="2" fillId="3" borderId="2" xfId="0" applyFont="1"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7" fillId="3" borderId="18" xfId="0" applyFont="1" applyFill="1" applyBorder="1" applyAlignment="1">
      <alignment horizontal="center" vertical="center"/>
    </xf>
    <xf numFmtId="0" fontId="0" fillId="3" borderId="19" xfId="0" applyFill="1" applyBorder="1">
      <alignment vertical="center"/>
    </xf>
    <xf numFmtId="0" fontId="0" fillId="3" borderId="20" xfId="0" applyFill="1" applyBorder="1">
      <alignment vertical="center"/>
    </xf>
    <xf numFmtId="0" fontId="0" fillId="3" borderId="15" xfId="0" applyFill="1" applyBorder="1">
      <alignment vertical="center"/>
    </xf>
    <xf numFmtId="0" fontId="9"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9" fillId="0" borderId="1" xfId="0" applyFont="1" applyBorder="1" applyAlignment="1">
      <alignment horizontal="left" vertical="center"/>
    </xf>
    <xf numFmtId="0" fontId="2" fillId="0" borderId="1" xfId="0" applyFont="1" applyBorder="1" applyAlignment="1">
      <alignment horizontal="lef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9" fillId="0" borderId="1" xfId="0" applyFont="1" applyBorder="1" applyAlignment="1" applyProtection="1">
      <alignment horizontal="left" vertical="center" shrinkToFit="1"/>
      <protection locked="0"/>
    </xf>
    <xf numFmtId="38" fontId="9" fillId="0" borderId="1" xfId="1" applyFont="1" applyBorder="1" applyAlignment="1" applyProtection="1">
      <alignment horizontal="right" vertical="center"/>
      <protection locked="0"/>
    </xf>
    <xf numFmtId="179" fontId="9" fillId="3" borderId="1" xfId="1" applyNumberFormat="1" applyFont="1" applyFill="1" applyBorder="1" applyAlignment="1" applyProtection="1">
      <alignment horizontal="right"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9" fillId="3" borderId="3" xfId="0" applyFont="1" applyFill="1" applyBorder="1">
      <alignment vertical="center"/>
    </xf>
    <xf numFmtId="38" fontId="9" fillId="0" borderId="18" xfId="1" applyFont="1" applyBorder="1" applyAlignment="1" applyProtection="1">
      <alignment horizontal="right" vertical="center"/>
      <protection locked="0"/>
    </xf>
    <xf numFmtId="38" fontId="9" fillId="0" borderId="19" xfId="1" applyFont="1" applyBorder="1" applyAlignment="1" applyProtection="1">
      <alignment horizontal="right" vertical="center"/>
      <protection locked="0"/>
    </xf>
    <xf numFmtId="38" fontId="9" fillId="0" borderId="20" xfId="1" applyFont="1" applyBorder="1" applyAlignment="1" applyProtection="1">
      <alignment horizontal="right" vertical="center"/>
      <protection locked="0"/>
    </xf>
    <xf numFmtId="177" fontId="9" fillId="3" borderId="1" xfId="1" applyNumberFormat="1" applyFont="1" applyFill="1" applyBorder="1" applyAlignment="1" applyProtection="1">
      <alignment horizontal="right" vertical="center"/>
    </xf>
    <xf numFmtId="179" fontId="2" fillId="0" borderId="9" xfId="1" applyNumberFormat="1" applyFont="1" applyFill="1" applyBorder="1" applyAlignment="1" applyProtection="1">
      <alignment horizontal="right" vertical="center" shrinkToFit="1"/>
      <protection locked="0"/>
    </xf>
    <xf numFmtId="179" fontId="2" fillId="0" borderId="7" xfId="1" applyNumberFormat="1" applyFont="1" applyFill="1" applyBorder="1" applyAlignment="1" applyProtection="1">
      <alignment horizontal="right" vertical="center" shrinkToFit="1"/>
      <protection locked="0"/>
    </xf>
    <xf numFmtId="0" fontId="11" fillId="3" borderId="7"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38" fontId="2" fillId="0" borderId="2" xfId="1" applyFont="1" applyBorder="1" applyAlignment="1" applyProtection="1">
      <alignment horizontal="right" vertical="center" shrinkToFit="1"/>
      <protection locked="0"/>
    </xf>
    <xf numFmtId="38" fontId="2" fillId="0" borderId="4" xfId="1" applyFont="1" applyBorder="1" applyAlignment="1" applyProtection="1">
      <alignment horizontal="right" vertical="center" shrinkToFit="1"/>
      <protection locked="0"/>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7" xfId="0" applyFont="1" applyFill="1" applyBorder="1">
      <alignment vertical="center"/>
    </xf>
    <xf numFmtId="0" fontId="2" fillId="3" borderId="15" xfId="0" applyFont="1" applyFill="1" applyBorder="1">
      <alignment vertical="center"/>
    </xf>
    <xf numFmtId="0" fontId="2" fillId="3" borderId="8" xfId="0" applyFont="1" applyFill="1" applyBorder="1">
      <alignment vertical="center"/>
    </xf>
    <xf numFmtId="0" fontId="3" fillId="3" borderId="9" xfId="0" applyFont="1" applyFill="1" applyBorder="1" applyAlignment="1">
      <alignment horizontal="center" vertical="center" shrinkToFit="1"/>
    </xf>
    <xf numFmtId="179" fontId="2" fillId="0" borderId="9" xfId="0" applyNumberFormat="1" applyFont="1" applyBorder="1" applyAlignment="1" applyProtection="1">
      <alignment horizontal="center" vertical="center" shrinkToFit="1"/>
      <protection locked="0"/>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2" xfId="0" applyFont="1" applyFill="1" applyBorder="1" applyAlignment="1">
      <alignment horizontal="center" vertical="center"/>
    </xf>
    <xf numFmtId="0" fontId="9" fillId="3" borderId="0" xfId="0" applyFont="1" applyFill="1" applyAlignment="1">
      <alignment horizontal="center" vertical="center"/>
    </xf>
    <xf numFmtId="0" fontId="9" fillId="3" borderId="17"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7" xfId="0" applyFont="1" applyFill="1" applyBorder="1" applyAlignment="1">
      <alignment horizontal="center" vertical="center" wrapText="1"/>
    </xf>
    <xf numFmtId="0" fontId="9" fillId="5" borderId="1" xfId="0" applyFont="1" applyFill="1" applyBorder="1" applyAlignment="1">
      <alignment horizontal="left" vertical="center"/>
    </xf>
    <xf numFmtId="3" fontId="9" fillId="0" borderId="2" xfId="0" applyNumberFormat="1" applyFont="1" applyBorder="1" applyAlignment="1" applyProtection="1">
      <alignment horizontal="right" vertical="center"/>
      <protection locked="0"/>
    </xf>
    <xf numFmtId="0" fontId="9" fillId="0" borderId="4" xfId="0" applyFont="1" applyBorder="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180" fontId="2" fillId="0" borderId="2" xfId="0" applyNumberFormat="1" applyFont="1" applyBorder="1" applyAlignment="1" applyProtection="1">
      <alignment horizontal="center" vertical="center" shrinkToFit="1"/>
      <protection locked="0"/>
    </xf>
    <xf numFmtId="180" fontId="2" fillId="0" borderId="3" xfId="0" applyNumberFormat="1" applyFont="1" applyBorder="1" applyAlignment="1" applyProtection="1">
      <alignment horizontal="center" vertical="center" shrinkToFit="1"/>
      <protection locked="0"/>
    </xf>
    <xf numFmtId="38" fontId="2" fillId="0" borderId="2" xfId="1" applyFont="1" applyFill="1" applyBorder="1" applyAlignment="1" applyProtection="1">
      <alignment horizontal="right" vertical="center" shrinkToFit="1"/>
      <protection locked="0"/>
    </xf>
    <xf numFmtId="38" fontId="2" fillId="0" borderId="4" xfId="1" applyFont="1" applyFill="1" applyBorder="1" applyAlignment="1" applyProtection="1">
      <alignment horizontal="right" vertical="center" shrinkToFit="1"/>
      <protection locked="0"/>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2" fillId="0" borderId="1" xfId="0" applyFont="1" applyBorder="1" applyAlignment="1" applyProtection="1">
      <alignment horizontal="center" vertical="center" shrinkToFit="1"/>
      <protection locked="0"/>
    </xf>
    <xf numFmtId="0" fontId="2" fillId="3" borderId="6" xfId="0" applyFont="1" applyFill="1" applyBorder="1" applyAlignment="1">
      <alignment horizontal="center" vertical="center" shrinkToFit="1"/>
    </xf>
    <xf numFmtId="0" fontId="11" fillId="3" borderId="1" xfId="0" applyFont="1" applyFill="1" applyBorder="1" applyAlignment="1">
      <alignment vertical="center" textRotation="255" wrapText="1"/>
    </xf>
    <xf numFmtId="0" fontId="3" fillId="3" borderId="1" xfId="0" applyFont="1" applyFill="1" applyBorder="1" applyAlignment="1">
      <alignment vertical="center" textRotation="255" wrapText="1"/>
    </xf>
    <xf numFmtId="38" fontId="9" fillId="0" borderId="2" xfId="1" applyFont="1" applyFill="1" applyBorder="1" applyAlignment="1" applyProtection="1">
      <alignment horizontal="right" vertical="center"/>
      <protection locked="0"/>
    </xf>
    <xf numFmtId="38" fontId="9" fillId="0" borderId="4" xfId="1" applyFont="1" applyFill="1" applyBorder="1" applyAlignment="1" applyProtection="1">
      <alignment horizontal="right" vertical="center"/>
      <protection locked="0"/>
    </xf>
    <xf numFmtId="3" fontId="9" fillId="5" borderId="2" xfId="0" applyNumberFormat="1" applyFont="1" applyFill="1" applyBorder="1" applyAlignment="1">
      <alignment horizontal="center" vertical="center"/>
    </xf>
    <xf numFmtId="0" fontId="9" fillId="5" borderId="4" xfId="0" applyFont="1" applyFill="1" applyBorder="1" applyAlignment="1">
      <alignment horizontal="center" vertical="center"/>
    </xf>
    <xf numFmtId="0" fontId="9" fillId="5" borderId="3" xfId="0" applyFont="1" applyFill="1" applyBorder="1" applyAlignment="1">
      <alignment horizontal="center" vertical="center"/>
    </xf>
    <xf numFmtId="179" fontId="2" fillId="3" borderId="2" xfId="1" applyNumberFormat="1" applyFont="1" applyFill="1" applyBorder="1" applyAlignment="1" applyProtection="1">
      <alignment horizontal="right" vertical="center" shrinkToFit="1"/>
    </xf>
    <xf numFmtId="179" fontId="2" fillId="3" borderId="4" xfId="1" applyNumberFormat="1" applyFont="1" applyFill="1" applyBorder="1" applyAlignment="1" applyProtection="1">
      <alignment horizontal="right" vertical="center" shrinkToFit="1"/>
    </xf>
    <xf numFmtId="0" fontId="9" fillId="3" borderId="33" xfId="0" applyFont="1" applyFill="1" applyBorder="1" applyAlignment="1">
      <alignment horizontal="center" vertical="center"/>
    </xf>
    <xf numFmtId="0" fontId="9" fillId="3" borderId="43" xfId="0" applyFont="1" applyFill="1" applyBorder="1" applyAlignment="1">
      <alignment horizontal="center" vertical="center"/>
    </xf>
    <xf numFmtId="0" fontId="36" fillId="0" borderId="33" xfId="0" applyFont="1" applyBorder="1" applyAlignment="1" applyProtection="1">
      <alignment horizontal="center" vertical="center"/>
      <protection locked="0"/>
    </xf>
    <xf numFmtId="0" fontId="36" fillId="0" borderId="33" xfId="0" applyFont="1" applyBorder="1" applyProtection="1">
      <alignment vertical="center"/>
      <protection locked="0"/>
    </xf>
    <xf numFmtId="0" fontId="36" fillId="0" borderId="43" xfId="0" applyFont="1" applyBorder="1" applyProtection="1">
      <alignment vertical="center"/>
      <protection locked="0"/>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2" fillId="0" borderId="40" xfId="0" applyFont="1" applyBorder="1" applyProtection="1">
      <alignment vertical="center"/>
      <protection locked="0"/>
    </xf>
    <xf numFmtId="0" fontId="2" fillId="0" borderId="41" xfId="0" applyFont="1" applyBorder="1" applyProtection="1">
      <alignment vertical="center"/>
      <protection locked="0"/>
    </xf>
    <xf numFmtId="0" fontId="9" fillId="3" borderId="3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8" xfId="0" applyFont="1" applyFill="1" applyBorder="1" applyAlignment="1">
      <alignment horizontal="center" vertical="center"/>
    </xf>
    <xf numFmtId="0" fontId="36" fillId="0" borderId="37" xfId="0" applyFont="1" applyBorder="1" applyProtection="1">
      <alignment vertical="center"/>
      <protection locked="0"/>
    </xf>
    <xf numFmtId="0" fontId="36" fillId="0" borderId="28" xfId="0" applyFont="1" applyBorder="1" applyProtection="1">
      <alignment vertical="center"/>
      <protection locked="0"/>
    </xf>
    <xf numFmtId="0" fontId="36" fillId="0" borderId="38" xfId="0" applyFont="1" applyBorder="1" applyProtection="1">
      <alignment vertical="center"/>
      <protection locked="0"/>
    </xf>
    <xf numFmtId="0" fontId="38" fillId="0" borderId="45"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4" fillId="3" borderId="33"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8" xfId="0" applyFont="1" applyFill="1" applyBorder="1" applyAlignment="1">
      <alignment horizontal="center" vertical="center"/>
    </xf>
    <xf numFmtId="0" fontId="39" fillId="3" borderId="1" xfId="0" applyFont="1" applyFill="1" applyBorder="1">
      <alignment vertical="center"/>
    </xf>
    <xf numFmtId="0" fontId="9" fillId="3" borderId="31" xfId="0" applyFont="1" applyFill="1" applyBorder="1" applyAlignment="1">
      <alignment horizontal="center" vertical="center"/>
    </xf>
    <xf numFmtId="0" fontId="9" fillId="3" borderId="48" xfId="0" applyFont="1" applyFill="1" applyBorder="1" applyAlignment="1">
      <alignment horizontal="center" vertical="center"/>
    </xf>
    <xf numFmtId="0" fontId="9" fillId="0" borderId="0" xfId="0" applyFont="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179" fontId="9" fillId="3" borderId="15" xfId="0" applyNumberFormat="1" applyFont="1" applyFill="1" applyBorder="1" applyAlignment="1">
      <alignment horizontal="center" vertical="center"/>
    </xf>
    <xf numFmtId="179" fontId="9" fillId="3" borderId="8" xfId="0" applyNumberFormat="1" applyFont="1" applyFill="1" applyBorder="1" applyAlignment="1">
      <alignment horizontal="center" vertical="center"/>
    </xf>
    <xf numFmtId="0" fontId="9" fillId="0" borderId="3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2" fillId="3" borderId="19" xfId="0" applyFont="1" applyFill="1" applyBorder="1" applyAlignment="1">
      <alignment horizontal="center" vertical="center"/>
    </xf>
    <xf numFmtId="0" fontId="3" fillId="3" borderId="19" xfId="0" applyFont="1" applyFill="1" applyBorder="1" applyAlignment="1">
      <alignment horizontal="center" vertical="center"/>
    </xf>
    <xf numFmtId="0" fontId="40" fillId="3" borderId="1" xfId="0" applyFont="1" applyFill="1" applyBorder="1" applyAlignment="1">
      <alignment horizontal="center" vertical="center"/>
    </xf>
    <xf numFmtId="0" fontId="40" fillId="3" borderId="2"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61" xfId="0" applyFont="1" applyFill="1" applyBorder="1" applyAlignment="1">
      <alignment horizontal="center" vertical="center"/>
    </xf>
    <xf numFmtId="0" fontId="9" fillId="3" borderId="22" xfId="0" applyFont="1" applyFill="1" applyBorder="1">
      <alignment vertical="center"/>
    </xf>
    <xf numFmtId="0" fontId="9" fillId="3" borderId="17" xfId="0" applyFont="1" applyFill="1" applyBorder="1">
      <alignment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0" xfId="0" applyFont="1" applyFill="1" applyAlignment="1">
      <alignment horizontal="center" vertical="center"/>
    </xf>
    <xf numFmtId="0" fontId="2" fillId="3" borderId="51"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5"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65" xfId="0" applyFont="1" applyFill="1" applyBorder="1" applyAlignment="1">
      <alignment horizontal="center" vertical="center"/>
    </xf>
    <xf numFmtId="180" fontId="2" fillId="3" borderId="14" xfId="0" applyNumberFormat="1" applyFont="1" applyFill="1" applyBorder="1" applyAlignment="1">
      <alignment horizontal="center" vertical="center"/>
    </xf>
    <xf numFmtId="180" fontId="2" fillId="3" borderId="11" xfId="0" applyNumberFormat="1" applyFont="1" applyFill="1" applyBorder="1" applyAlignment="1">
      <alignment horizontal="center" vertical="center"/>
    </xf>
    <xf numFmtId="180" fontId="2" fillId="3" borderId="1" xfId="0" applyNumberFormat="1" applyFont="1" applyFill="1" applyBorder="1" applyAlignment="1">
      <alignment horizontal="center" vertical="center"/>
    </xf>
    <xf numFmtId="180" fontId="2" fillId="3" borderId="2" xfId="0" applyNumberFormat="1" applyFont="1" applyFill="1" applyBorder="1" applyAlignment="1">
      <alignment horizontal="center" vertical="center"/>
    </xf>
    <xf numFmtId="179" fontId="2" fillId="0" borderId="9" xfId="0" applyNumberFormat="1" applyFont="1" applyBorder="1" applyAlignment="1" applyProtection="1">
      <alignment horizontal="center" vertical="center"/>
      <protection locked="0"/>
    </xf>
    <xf numFmtId="179" fontId="2" fillId="0" borderId="66" xfId="0" applyNumberFormat="1" applyFont="1" applyBorder="1" applyAlignment="1" applyProtection="1">
      <alignment horizontal="center" vertical="center"/>
      <protection locked="0"/>
    </xf>
    <xf numFmtId="180" fontId="2" fillId="3" borderId="4" xfId="0" applyNumberFormat="1" applyFont="1" applyFill="1" applyBorder="1" applyAlignment="1">
      <alignment horizontal="center" vertical="center"/>
    </xf>
    <xf numFmtId="180" fontId="2" fillId="3" borderId="3" xfId="0" applyNumberFormat="1" applyFont="1" applyFill="1" applyBorder="1" applyAlignment="1">
      <alignment horizontal="center" vertical="center"/>
    </xf>
    <xf numFmtId="179" fontId="2" fillId="0" borderId="64" xfId="0" applyNumberFormat="1" applyFont="1" applyBorder="1" applyAlignment="1" applyProtection="1">
      <alignment horizontal="center" vertical="center"/>
      <protection locked="0"/>
    </xf>
    <xf numFmtId="179" fontId="2" fillId="0" borderId="65" xfId="0" applyNumberFormat="1" applyFont="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3" borderId="21" xfId="0" applyFont="1" applyFill="1" applyBorder="1" applyAlignment="1">
      <alignment vertical="center" textRotation="255"/>
    </xf>
    <xf numFmtId="177" fontId="9" fillId="4" borderId="27" xfId="0" applyNumberFormat="1" applyFont="1" applyFill="1" applyBorder="1" applyAlignment="1">
      <alignment horizontal="center" vertical="center"/>
    </xf>
    <xf numFmtId="0" fontId="9" fillId="3" borderId="3" xfId="0" applyFont="1" applyFill="1" applyBorder="1" applyAlignment="1">
      <alignment vertical="center" textRotation="255"/>
    </xf>
    <xf numFmtId="0" fontId="9" fillId="3" borderId="27" xfId="0" applyFont="1" applyFill="1" applyBorder="1" applyAlignment="1">
      <alignment vertical="center" textRotation="255"/>
    </xf>
    <xf numFmtId="0" fontId="9" fillId="3" borderId="9" xfId="0" applyFont="1" applyFill="1" applyBorder="1" applyAlignment="1">
      <alignment vertical="center" textRotation="255"/>
    </xf>
    <xf numFmtId="0" fontId="9" fillId="3" borderId="1" xfId="0" applyFont="1" applyFill="1" applyBorder="1" applyAlignment="1">
      <alignment horizontal="center" vertical="center" textRotation="255"/>
    </xf>
    <xf numFmtId="0" fontId="9" fillId="3" borderId="1" xfId="0" applyFont="1" applyFill="1" applyBorder="1" applyAlignment="1">
      <alignment vertical="center" textRotation="255"/>
    </xf>
    <xf numFmtId="0" fontId="9" fillId="0" borderId="0" xfId="0" applyFont="1" applyProtection="1">
      <alignment vertical="center"/>
      <protection locked="0"/>
    </xf>
  </cellXfs>
  <cellStyles count="7">
    <cellStyle name="パーセント" xfId="2" builtinId="5"/>
    <cellStyle name="パーセント 2" xfId="5" xr:uid="{FC598760-392D-4DE3-8AA4-7BD0C622A0EA}"/>
    <cellStyle name="ハイパーリンク" xfId="6" builtinId="8"/>
    <cellStyle name="桁区切り" xfId="1" builtinId="6"/>
    <cellStyle name="桁区切り 2" xfId="4" xr:uid="{89286F75-2B92-472F-8E68-B870DFDE4451}"/>
    <cellStyle name="標準" xfId="0" builtinId="0"/>
    <cellStyle name="標準 2" xfId="3" xr:uid="{8F8D9205-0B6B-46F9-8D77-BA971857C5B3}"/>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1" tint="0.499984740745262"/>
        </patternFill>
      </fill>
    </dxf>
    <dxf>
      <border outline="0">
        <top style="thin">
          <color auto="1"/>
        </top>
      </border>
    </dxf>
    <dxf>
      <border>
        <bottom style="thin">
          <color indexed="64"/>
        </bottom>
      </border>
    </dxf>
    <dxf>
      <font>
        <b val="0"/>
        <i val="0"/>
        <strike val="0"/>
        <condense val="0"/>
        <extend val="0"/>
        <outline val="0"/>
        <shadow val="0"/>
        <u val="none"/>
        <vertAlign val="baseline"/>
        <sz val="12"/>
        <color rgb="FF000000"/>
        <name val="游ゴシック"/>
        <family val="3"/>
        <charset val="128"/>
        <scheme val="minor"/>
      </font>
      <fill>
        <patternFill patternType="solid">
          <fgColor indexed="64"/>
          <bgColor theme="8" tint="0.79998168889431442"/>
        </patternFill>
      </fill>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auto="1"/>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2"/>
        <color rgb="FF000000"/>
        <name val="游ゴシック"/>
        <family val="3"/>
        <charset val="128"/>
        <scheme val="minor"/>
      </font>
      <fill>
        <patternFill patternType="solid">
          <fgColor indexed="64"/>
          <bgColor theme="8" tint="0.79998168889431442"/>
        </patternFill>
      </fill>
      <border diagonalUp="0" diagonalDown="0" outline="0">
        <left style="thin">
          <color auto="1"/>
        </left>
        <right style="thin">
          <color auto="1"/>
        </right>
        <top/>
        <bottom/>
      </border>
    </dxf>
  </dxfs>
  <tableStyles count="0" defaultTableStyle="TableStyleMedium2" defaultPivotStyle="PivotStyleLight16"/>
  <colors>
    <mruColors>
      <color rgb="FFFF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83CE16-621F-4040-AA30-9958B7EAB508}" name="テーブル1" displayName="テーブル1" ref="A1:AU20" totalsRowShown="0" headerRowDxfId="26" headerRowBorderDxfId="25" tableBorderDxfId="24">
  <autoFilter ref="A1:AU20" xr:uid="{8D83CE16-621F-4040-AA30-9958B7EAB508}"/>
  <tableColumns count="47">
    <tableColumn id="1" xr3:uid="{A0C1F37B-9367-4416-A642-A6674A49804D}" name="北海道"/>
    <tableColumn id="2" xr3:uid="{38ECCD2B-19CE-47A0-82A5-3103A5345CD2}" name="青森県"/>
    <tableColumn id="3" xr3:uid="{A4E808CD-66E4-447D-B76B-4504427F5F3B}" name="岩手県"/>
    <tableColumn id="4" xr3:uid="{D78FB809-FFA9-45F7-B599-BD4B7C3FE4D3}" name="宮城県"/>
    <tableColumn id="5" xr3:uid="{546BF318-2A40-4662-AF9F-47B643761483}" name="秋田県"/>
    <tableColumn id="6" xr3:uid="{573F95CA-3534-4D20-A4D3-291D4AC24B26}" name="山形県"/>
    <tableColumn id="7" xr3:uid="{FB8EDC62-D5BD-4F12-898A-ADE426B883C6}" name="福島県"/>
    <tableColumn id="8" xr3:uid="{F4098B52-6424-4147-9471-6AEE0BE5B234}" name="茨城県"/>
    <tableColumn id="9" xr3:uid="{8F31D3E4-6E17-4474-940B-78D0803B4B7D}" name="栃木県"/>
    <tableColumn id="10" xr3:uid="{6F1BE86E-6157-4452-A5BD-BCA7CED70359}" name="群馬県"/>
    <tableColumn id="11" xr3:uid="{AB8D2BCD-A1F5-4966-B66A-06AF93303344}" name="埼玉県"/>
    <tableColumn id="12" xr3:uid="{66007E6D-9702-4345-A6DB-0FC2EE9AE910}" name="千葉県"/>
    <tableColumn id="13" xr3:uid="{C34BFBEB-62CE-4D5F-9455-C4B0C808652F}" name="東京都" dataDxfId="23"/>
    <tableColumn id="14" xr3:uid="{8349367C-013F-43E3-9341-F261419E3658}" name="神奈川県"/>
    <tableColumn id="15" xr3:uid="{6D45A950-E842-47F8-8700-FB0E5FC9A995}" name="新潟県"/>
    <tableColumn id="16" xr3:uid="{FBFA8E39-35C6-456D-A4EB-E868426A4E1B}" name="富山県"/>
    <tableColumn id="17" xr3:uid="{269455D5-898D-4ED7-9234-B9983E9408E5}" name="石川県"/>
    <tableColumn id="18" xr3:uid="{68C12B56-1305-439D-BEC5-3BAB9E42E96D}" name="福井県"/>
    <tableColumn id="19" xr3:uid="{FE5744F3-0E6F-4918-B37B-B4D43BAF09C5}" name="山梨県"/>
    <tableColumn id="20" xr3:uid="{C5EB9A73-8326-4BED-8841-5C8D4C901878}" name="長野県"/>
    <tableColumn id="21" xr3:uid="{91F09341-3908-4222-9B76-4C341371E785}" name="岐阜県"/>
    <tableColumn id="22" xr3:uid="{8B0E7830-1AB1-422C-B059-D91D303C0FA3}" name="静岡県"/>
    <tableColumn id="23" xr3:uid="{47355B79-4593-4217-87AB-6C4026EA9F2D}" name="愛知県"/>
    <tableColumn id="24" xr3:uid="{1F655DB3-2EBB-4921-985A-CBEC986C7A0B}" name="三重県"/>
    <tableColumn id="25" xr3:uid="{0096BC0D-3D3C-464C-BB8F-4B9FD3D11971}" name="滋賀県"/>
    <tableColumn id="26" xr3:uid="{CE352BE4-7099-4971-BF08-57ABB08E2A4C}" name="京都府"/>
    <tableColumn id="27" xr3:uid="{D295BDAB-BCF9-4EB6-B2EA-57A4CF1247DC}" name="大阪府"/>
    <tableColumn id="28" xr3:uid="{D2A0A9D5-F166-48D1-B346-5A5767E988F6}" name="兵庫県"/>
    <tableColumn id="29" xr3:uid="{2FACD613-2224-4543-BA65-D610F9D3553A}" name="奈良県"/>
    <tableColumn id="30" xr3:uid="{A23FA780-4F0B-4242-8AC1-5CEA6931E6FF}" name="和歌山県"/>
    <tableColumn id="31" xr3:uid="{0F581196-B080-4BC3-BE74-C70A8208914D}" name="鳥取県"/>
    <tableColumn id="32" xr3:uid="{9A2B7877-F5FA-418D-ABAA-569B0A1D74DD}" name="島根県"/>
    <tableColumn id="33" xr3:uid="{FCF78919-C34A-424A-B95F-9A0DAE7AB9D7}" name="岡山県"/>
    <tableColumn id="34" xr3:uid="{0EFF32FD-23EB-427F-ACFB-920E094C3D41}" name="広島県"/>
    <tableColumn id="35" xr3:uid="{7F789F6E-A239-4FD0-B8D4-0F96CCE0214E}" name="山口県"/>
    <tableColumn id="36" xr3:uid="{54F030AF-759F-4115-889D-8F8C2BB9ABEC}" name="徳島県"/>
    <tableColumn id="37" xr3:uid="{E8F3FE8D-7661-4704-835E-4DF4F4EE8472}" name="香川県"/>
    <tableColumn id="38" xr3:uid="{FD7248A8-5DF2-4008-910E-C227DDD63397}" name="愛媛県"/>
    <tableColumn id="39" xr3:uid="{6AC50D75-C543-40BD-8768-833BC10E4CB2}" name="高知県"/>
    <tableColumn id="40" xr3:uid="{56C0DE05-E57E-4002-B960-3B959E8A96DA}" name="福岡県"/>
    <tableColumn id="41" xr3:uid="{54370935-BB1B-4479-A954-F792B1DE82B4}" name="佐賀県"/>
    <tableColumn id="42" xr3:uid="{D121AF53-9188-4ADA-B879-B5D162EEAB32}" name="長崎県"/>
    <tableColumn id="43" xr3:uid="{F0AADBC9-F817-431B-BDBD-7717CD80E6C8}" name="熊本県"/>
    <tableColumn id="44" xr3:uid="{BEF16DBD-A6B4-4CFC-877C-28CFFD766813}" name="大分県"/>
    <tableColumn id="45" xr3:uid="{B720D0E5-FAF1-4457-8C75-72A4D2BCC8E3}" name="宮崎県"/>
    <tableColumn id="46" xr3:uid="{BCF36600-406A-4709-BA20-3F745B778A21}" name="鹿児島県"/>
    <tableColumn id="47" xr3:uid="{A5F68582-E6DB-410F-8BE1-1D53798BEFC0}" name="沖縄県"/>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3A888A-8CFD-4992-8485-84E4FEB8DC97}" name="テーブル2" displayName="テーブル2" ref="A1:AU20" totalsRowShown="0" headerRowDxfId="22" headerRowBorderDxfId="21" tableBorderDxfId="20">
  <autoFilter ref="A1:AU20" xr:uid="{593A888A-8CFD-4992-8485-84E4FEB8DC97}"/>
  <tableColumns count="47">
    <tableColumn id="1" xr3:uid="{A71CA2EB-6D13-477E-8AB1-9F6013484BA8}" name="北海道"/>
    <tableColumn id="2" xr3:uid="{F02EBDA0-2B8B-427D-AD53-6E580E34A8F1}" name="青森県"/>
    <tableColumn id="3" xr3:uid="{EA840760-EE27-4352-BA7D-115F315A3C9A}" name="岩手県"/>
    <tableColumn id="4" xr3:uid="{FCF8E65E-D546-4F18-BED8-9885366F5288}" name="宮城県"/>
    <tableColumn id="5" xr3:uid="{0130138F-7235-4A51-94F0-2C0E40D69272}" name="秋田県"/>
    <tableColumn id="6" xr3:uid="{FDE77DB3-5541-488F-B723-EDEA5C5AA7AF}" name="山形県"/>
    <tableColumn id="7" xr3:uid="{1A5317DA-8BCD-4A14-9648-5624447F0335}" name="福島県"/>
    <tableColumn id="8" xr3:uid="{EA664925-B792-46D1-8996-B88E3DBC2623}" name="茨城県"/>
    <tableColumn id="9" xr3:uid="{B30CA7A6-1DD7-496D-A354-3EF04CEF0081}" name="栃木県"/>
    <tableColumn id="10" xr3:uid="{6FA3458E-D8E3-4B7E-8B38-AFBF96A1310B}" name="群馬県"/>
    <tableColumn id="11" xr3:uid="{ABA592F0-5993-4C33-86FD-06B3DA768B83}" name="埼玉県"/>
    <tableColumn id="12" xr3:uid="{53E55C4A-860E-4419-9FE1-5AAA0F3098D6}" name="千葉県"/>
    <tableColumn id="13" xr3:uid="{5D387238-763A-44BE-8F1D-0AC4D97CB625}" name="東京都"/>
    <tableColumn id="14" xr3:uid="{E24C8C5B-FFFA-4E98-9F82-D1F39A01DE22}" name="神奈川県"/>
    <tableColumn id="15" xr3:uid="{F02D4674-49D3-4223-86FB-B2ECE01F2DB3}" name="新潟県"/>
    <tableColumn id="16" xr3:uid="{8701A3CD-606E-471B-9747-C5CD00BA587E}" name="富山県"/>
    <tableColumn id="17" xr3:uid="{5C399F0E-530E-4DD8-AAF2-2A0DE865C2AA}" name="石川県"/>
    <tableColumn id="18" xr3:uid="{1BE03484-8DEC-4031-99C8-1DBA8F35A73B}" name="福井県"/>
    <tableColumn id="19" xr3:uid="{59313A6D-F367-4E0D-8D83-2B1F36EC06A6}" name="山梨県"/>
    <tableColumn id="20" xr3:uid="{8523D4E2-8AF3-40C2-9067-9B3049E05DD8}" name="長野県"/>
    <tableColumn id="21" xr3:uid="{BDB662BE-3E54-4008-BC55-794C5EA8C1FA}" name="岐阜県"/>
    <tableColumn id="22" xr3:uid="{0C2BEEE2-9662-405F-BA4B-63E5EF280F5D}" name="静岡県"/>
    <tableColumn id="23" xr3:uid="{AA02714C-2E3E-448D-8E92-8B34243F5738}" name="愛知県"/>
    <tableColumn id="24" xr3:uid="{53373575-9395-4F12-B5AE-316E744361AF}" name="三重県"/>
    <tableColumn id="25" xr3:uid="{C665CC61-4541-4307-AAB0-4AE5C88E66BA}" name="滋賀県"/>
    <tableColumn id="26" xr3:uid="{B0B1EDC8-E366-4A3A-83F8-F8659967ED19}" name="京都府"/>
    <tableColumn id="27" xr3:uid="{A680093F-D96E-48EC-B3A2-21CFC4DAE2F7}" name="大阪府"/>
    <tableColumn id="28" xr3:uid="{268F093F-AF9F-44D5-9313-D68EBF9DB83B}" name="兵庫県"/>
    <tableColumn id="29" xr3:uid="{E8B3155D-0189-4903-BB71-4359E74D9563}" name="奈良県"/>
    <tableColumn id="30" xr3:uid="{A3BFD9C3-966E-4F3B-8410-A4703F38716F}" name="和歌山県"/>
    <tableColumn id="31" xr3:uid="{4E276166-6314-4397-8C8A-1AD0E54D54EF}" name="鳥取県"/>
    <tableColumn id="32" xr3:uid="{03A96080-5DE6-4211-8BC3-E451A10F5B3A}" name="島根県"/>
    <tableColumn id="33" xr3:uid="{ABC1C9A2-BB59-4B4D-9419-9C586A7718A3}" name="岡山県"/>
    <tableColumn id="34" xr3:uid="{14736495-D6F9-4071-8B17-1C09099743AA}" name="広島県"/>
    <tableColumn id="35" xr3:uid="{C2A60431-CB3E-4878-B36A-CFAE4839411C}" name="山口県"/>
    <tableColumn id="36" xr3:uid="{7C381E24-F0BD-47A2-867F-774444C68253}" name="徳島県"/>
    <tableColumn id="37" xr3:uid="{0B044563-EDD3-498D-AE62-4387C236FF08}" name="香川県"/>
    <tableColumn id="38" xr3:uid="{2CDE33DF-594F-42E0-BB51-C5F50CEE4A63}" name="愛媛県"/>
    <tableColumn id="39" xr3:uid="{53F1EAD5-3923-4382-8AD4-3F845C39FC7D}" name="高知県"/>
    <tableColumn id="40" xr3:uid="{0A2697BA-137C-446D-8DC9-11A117670B3A}" name="福岡県"/>
    <tableColumn id="41" xr3:uid="{4C5CE02D-C4B7-4694-973F-FC10481F8160}" name="佐賀県"/>
    <tableColumn id="42" xr3:uid="{D18EE23C-C62C-4614-B2E4-4D8532C34E0F}" name="長崎県"/>
    <tableColumn id="43" xr3:uid="{118A7176-F5A1-4411-BAD4-1FD5E62B6641}" name="熊本県"/>
    <tableColumn id="44" xr3:uid="{BDBB3B4F-971A-4404-8960-062CC047D31D}" name="大分県"/>
    <tableColumn id="45" xr3:uid="{8CD79AA6-1A5B-4925-A3E9-A8DAEE7BA859}" name="宮崎県"/>
    <tableColumn id="46" xr3:uid="{D1248521-DCD3-4BFD-BC42-F18104C87B46}" name="鹿児島県"/>
    <tableColumn id="47" xr3:uid="{4996BB41-0822-4F84-BCD3-206C413B163A}" name="沖縄県"/>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17" Type="http://schemas.openxmlformats.org/officeDocument/2006/relationships/hyperlink" Target="https://jsh.kgef.ac.jp/khs/" TargetMode="External"/><Relationship Id="rId21" Type="http://schemas.openxmlformats.org/officeDocument/2006/relationships/hyperlink" Target="https://meiho-beppu.jp/" TargetMode="External"/><Relationship Id="rId42" Type="http://schemas.openxmlformats.org/officeDocument/2006/relationships/hyperlink" Target="https://www.hitotsuba.ed.jp/" TargetMode="External"/><Relationship Id="rId63" Type="http://schemas.openxmlformats.org/officeDocument/2006/relationships/hyperlink" Target="https://www.eishin-hs.ed.jp/" TargetMode="External"/><Relationship Id="rId84" Type="http://schemas.openxmlformats.org/officeDocument/2006/relationships/hyperlink" Target="https://www.kaishi.ed.jp/" TargetMode="External"/><Relationship Id="rId138" Type="http://schemas.openxmlformats.org/officeDocument/2006/relationships/hyperlink" Target="http://www.miyama.ed.jp/" TargetMode="External"/><Relationship Id="rId107" Type="http://schemas.openxmlformats.org/officeDocument/2006/relationships/hyperlink" Target="https://www.sanko.ac.jp/asuka-kizuna/" TargetMode="External"/><Relationship Id="rId11" Type="http://schemas.openxmlformats.org/officeDocument/2006/relationships/hyperlink" Target="https://www.yurihamagakuen.ac.jp/" TargetMode="External"/><Relationship Id="rId32" Type="http://schemas.openxmlformats.org/officeDocument/2006/relationships/hyperlink" Target="https://kojokan.net/index.html" TargetMode="External"/><Relationship Id="rId53" Type="http://schemas.openxmlformats.org/officeDocument/2006/relationships/hyperlink" Target="https://www.yamanashi-eiwa.ac.jp/jsh/senior" TargetMode="External"/><Relationship Id="rId74" Type="http://schemas.openxmlformats.org/officeDocument/2006/relationships/hyperlink" Target="https://shohei.school/" TargetMode="External"/><Relationship Id="rId128" Type="http://schemas.openxmlformats.org/officeDocument/2006/relationships/hyperlink" Target="http://shizengakuen.ed.jp/" TargetMode="External"/><Relationship Id="rId149" Type="http://schemas.openxmlformats.org/officeDocument/2006/relationships/hyperlink" Target="https://inabagakuen.jp/" TargetMode="External"/><Relationship Id="rId5" Type="http://schemas.openxmlformats.org/officeDocument/2006/relationships/hyperlink" Target="https://www.shuoh.ed.jp/" TargetMode="External"/><Relationship Id="rId95" Type="http://schemas.openxmlformats.org/officeDocument/2006/relationships/hyperlink" Target="http://ichishigakuen.ed.jp/" TargetMode="External"/><Relationship Id="rId22" Type="http://schemas.openxmlformats.org/officeDocument/2006/relationships/hyperlink" Target="https://www.r-ac.jp/campus/osaka/" TargetMode="External"/><Relationship Id="rId27" Type="http://schemas.openxmlformats.org/officeDocument/2006/relationships/hyperlink" Target="http://www.shirafuji.ac.jp/shirafuji_t/" TargetMode="External"/><Relationship Id="rId43" Type="http://schemas.openxmlformats.org/officeDocument/2006/relationships/hyperlink" Target="https://www.ohzora.ac.jp/" TargetMode="External"/><Relationship Id="rId48" Type="http://schemas.openxmlformats.org/officeDocument/2006/relationships/hyperlink" Target="https://tsushin.sapporoseishu.ed.jp/" TargetMode="External"/><Relationship Id="rId64" Type="http://schemas.openxmlformats.org/officeDocument/2006/relationships/hyperlink" Target="https://reitoku.ed.jp/" TargetMode="External"/><Relationship Id="rId69" Type="http://schemas.openxmlformats.org/officeDocument/2006/relationships/hyperlink" Target="https://www.toogakuen.ac.jp/tusin_katei/" TargetMode="External"/><Relationship Id="rId113" Type="http://schemas.openxmlformats.org/officeDocument/2006/relationships/hyperlink" Target="https://kasumigaseki.ed.jp/" TargetMode="External"/><Relationship Id="rId118" Type="http://schemas.openxmlformats.org/officeDocument/2006/relationships/hyperlink" Target="https://chuo-kokusai.ac.jp/" TargetMode="External"/><Relationship Id="rId134" Type="http://schemas.openxmlformats.org/officeDocument/2006/relationships/hyperlink" Target="https://ryokuseiran.cfc.ac.jp/" TargetMode="External"/><Relationship Id="rId139" Type="http://schemas.openxmlformats.org/officeDocument/2006/relationships/hyperlink" Target="https://kyoto-kogakkan.mkg.ac.jp/" TargetMode="External"/><Relationship Id="rId80" Type="http://schemas.openxmlformats.org/officeDocument/2006/relationships/hyperlink" Target="http://www.seisin.ed.jp/" TargetMode="External"/><Relationship Id="rId85" Type="http://schemas.openxmlformats.org/officeDocument/2006/relationships/hyperlink" Target="https://keishin.ed.jp/tsushin/" TargetMode="External"/><Relationship Id="rId150" Type="http://schemas.openxmlformats.org/officeDocument/2006/relationships/hyperlink" Target="https://www.sanko.ac.jp/asuka-kibou/mito/" TargetMode="External"/><Relationship Id="rId12" Type="http://schemas.openxmlformats.org/officeDocument/2006/relationships/hyperlink" Target="https://www.kodaikoko.ed.jp/encourage/" TargetMode="External"/><Relationship Id="rId17" Type="http://schemas.openxmlformats.org/officeDocument/2006/relationships/hyperlink" Target="https://www.taiheiyo.ed.jp/" TargetMode="External"/><Relationship Id="rId33" Type="http://schemas.openxmlformats.org/officeDocument/2006/relationships/hyperlink" Target="https://www.r2hs.jp/" TargetMode="External"/><Relationship Id="rId38" Type="http://schemas.openxmlformats.org/officeDocument/2006/relationships/hyperlink" Target="https://www.taiken.ac.jp/gakuin/" TargetMode="External"/><Relationship Id="rId59" Type="http://schemas.openxmlformats.org/officeDocument/2006/relationships/hyperlink" Target="https://matsuyama.ac.jp/matsue/" TargetMode="External"/><Relationship Id="rId103" Type="http://schemas.openxmlformats.org/officeDocument/2006/relationships/hyperlink" Target="https://www.kyokei.ac.jp/" TargetMode="External"/><Relationship Id="rId108" Type="http://schemas.openxmlformats.org/officeDocument/2006/relationships/hyperlink" Target="https://www.seikogakuin.jp/" TargetMode="External"/><Relationship Id="rId124" Type="http://schemas.openxmlformats.org/officeDocument/2006/relationships/hyperlink" Target="https://www.risshisha.ed.jp/" TargetMode="External"/><Relationship Id="rId129" Type="http://schemas.openxmlformats.org/officeDocument/2006/relationships/hyperlink" Target="http://donguri-gakuen.jp/old/hsc/" TargetMode="External"/><Relationship Id="rId54" Type="http://schemas.openxmlformats.org/officeDocument/2006/relationships/hyperlink" Target="https://www.nagano-nichidai.ed.jp/" TargetMode="External"/><Relationship Id="rId70" Type="http://schemas.openxmlformats.org/officeDocument/2006/relationships/hyperlink" Target="https://www.ichinoseki-gakuin.jp/" TargetMode="External"/><Relationship Id="rId75" Type="http://schemas.openxmlformats.org/officeDocument/2006/relationships/hyperlink" Target="http://www.abnet.or.jp/tusin-shoshi/" TargetMode="External"/><Relationship Id="rId91" Type="http://schemas.openxmlformats.org/officeDocument/2006/relationships/hyperlink" Target="https://www.asu-mikawa-tani.jp/" TargetMode="External"/><Relationship Id="rId96" Type="http://schemas.openxmlformats.org/officeDocument/2006/relationships/hyperlink" Target="https://www.ayaha.ed.jp/" TargetMode="External"/><Relationship Id="rId140" Type="http://schemas.openxmlformats.org/officeDocument/2006/relationships/hyperlink" Target="https://www.kyoei.ed.jp/" TargetMode="External"/><Relationship Id="rId145" Type="http://schemas.openxmlformats.org/officeDocument/2006/relationships/hyperlink" Target="https://hiryu.ed.jp/" TargetMode="External"/><Relationship Id="rId1" Type="http://schemas.openxmlformats.org/officeDocument/2006/relationships/hyperlink" Target="https://www.wao.ed.jp/" TargetMode="External"/><Relationship Id="rId6" Type="http://schemas.openxmlformats.org/officeDocument/2006/relationships/hyperlink" Target="https://www.kozu-gakuen.ed.jp/" TargetMode="External"/><Relationship Id="rId23" Type="http://schemas.openxmlformats.org/officeDocument/2006/relationships/hyperlink" Target="https://www.daiichigakuin.ed.jp/" TargetMode="External"/><Relationship Id="rId28" Type="http://schemas.openxmlformats.org/officeDocument/2006/relationships/hyperlink" Target="https://www.kansaiarts.ac.jp/" TargetMode="External"/><Relationship Id="rId49" Type="http://schemas.openxmlformats.org/officeDocument/2006/relationships/hyperlink" Target="https://cor.seizan.ed.jp/" TargetMode="External"/><Relationship Id="rId114" Type="http://schemas.openxmlformats.org/officeDocument/2006/relationships/hyperlink" Target="http://www.sgh.ed.jp/" TargetMode="External"/><Relationship Id="rId119" Type="http://schemas.openxmlformats.org/officeDocument/2006/relationships/hyperlink" Target="https://cyber.meisei-hs.ac.jp/" TargetMode="External"/><Relationship Id="rId44" Type="http://schemas.openxmlformats.org/officeDocument/2006/relationships/hyperlink" Target="https://www.yashima.ac.jp/okinawa/" TargetMode="External"/><Relationship Id="rId60" Type="http://schemas.openxmlformats.org/officeDocument/2006/relationships/hyperlink" Target="https://nnn.ed.jp/" TargetMode="External"/><Relationship Id="rId65" Type="http://schemas.openxmlformats.org/officeDocument/2006/relationships/hyperlink" Target="https://www.kirari-highschool.jp/" TargetMode="External"/><Relationship Id="rId81" Type="http://schemas.openxmlformats.org/officeDocument/2006/relationships/hyperlink" Target="http://www.shuei.ed.jp/" TargetMode="External"/><Relationship Id="rId86" Type="http://schemas.openxmlformats.org/officeDocument/2006/relationships/hyperlink" Target="https://www.terra.ed.jp/" TargetMode="External"/><Relationship Id="rId130" Type="http://schemas.openxmlformats.org/officeDocument/2006/relationships/hyperlink" Target="https://earth.ac.jp/" TargetMode="External"/><Relationship Id="rId135" Type="http://schemas.openxmlformats.org/officeDocument/2006/relationships/hyperlink" Target="http://www.chukyo-ch.ed.jp/" TargetMode="External"/><Relationship Id="rId151" Type="http://schemas.openxmlformats.org/officeDocument/2006/relationships/hyperlink" Target="https://nagomi.shizugaku.jp/" TargetMode="External"/><Relationship Id="rId13" Type="http://schemas.openxmlformats.org/officeDocument/2006/relationships/hyperlink" Target="https://www.seiko-h.ed.jp/tusin2/" TargetMode="External"/><Relationship Id="rId18" Type="http://schemas.openxmlformats.org/officeDocument/2006/relationships/hyperlink" Target="https://keitoku.ed.jp/" TargetMode="External"/><Relationship Id="rId39" Type="http://schemas.openxmlformats.org/officeDocument/2006/relationships/hyperlink" Target="https://correspondence.imabariseika.ac.jp/" TargetMode="External"/><Relationship Id="rId109" Type="http://schemas.openxmlformats.org/officeDocument/2006/relationships/hyperlink" Target="https://www.r-ac.jp/" TargetMode="External"/><Relationship Id="rId34" Type="http://schemas.openxmlformats.org/officeDocument/2006/relationships/hyperlink" Target="https://www.jghs.ed.jp/" TargetMode="External"/><Relationship Id="rId50" Type="http://schemas.openxmlformats.org/officeDocument/2006/relationships/hyperlink" Target="https://managara.nsf-h.ed.jp/" TargetMode="External"/><Relationship Id="rId55" Type="http://schemas.openxmlformats.org/officeDocument/2006/relationships/hyperlink" Target="https://chukyo-can.jp/" TargetMode="External"/><Relationship Id="rId76" Type="http://schemas.openxmlformats.org/officeDocument/2006/relationships/hyperlink" Target="https://mitoheisei.ac.jp/" TargetMode="External"/><Relationship Id="rId97" Type="http://schemas.openxmlformats.org/officeDocument/2006/relationships/hyperlink" Target="https://www.sigakukan.ed.jp/" TargetMode="External"/><Relationship Id="rId104" Type="http://schemas.openxmlformats.org/officeDocument/2006/relationships/hyperlink" Target="http://www.yamada-tsushin.jp/" TargetMode="External"/><Relationship Id="rId120" Type="http://schemas.openxmlformats.org/officeDocument/2006/relationships/hyperlink" Target="https://keiai8.ed.jp/tsushin" TargetMode="External"/><Relationship Id="rId125" Type="http://schemas.openxmlformats.org/officeDocument/2006/relationships/hyperlink" Target="https://aoike.ac.jp/highschool/" TargetMode="External"/><Relationship Id="rId141" Type="http://schemas.openxmlformats.org/officeDocument/2006/relationships/hyperlink" Target="https://mizuho-msc.com/" TargetMode="External"/><Relationship Id="rId146" Type="http://schemas.openxmlformats.org/officeDocument/2006/relationships/hyperlink" Target="https://www.shinjou.jp/" TargetMode="External"/><Relationship Id="rId7" Type="http://schemas.openxmlformats.org/officeDocument/2006/relationships/hyperlink" Target="https://kenmei.jp/correspondencecourse/" TargetMode="External"/><Relationship Id="rId71" Type="http://schemas.openxmlformats.org/officeDocument/2006/relationships/hyperlink" Target="https://www.chuo-tan-e.jp/" TargetMode="External"/><Relationship Id="rId92" Type="http://schemas.openxmlformats.org/officeDocument/2006/relationships/hyperlink" Target="http://kikutake.ac.jp/kikukatani/" TargetMode="External"/><Relationship Id="rId2" Type="http://schemas.openxmlformats.org/officeDocument/2006/relationships/hyperlink" Target="https://nnn.ed.jp/" TargetMode="External"/><Relationship Id="rId29" Type="http://schemas.openxmlformats.org/officeDocument/2006/relationships/hyperlink" Target="https://www.koyasan-h.ed.jp/" TargetMode="External"/><Relationship Id="rId24" Type="http://schemas.openxmlformats.org/officeDocument/2006/relationships/hyperlink" Target="https://www.aie.ed.jp/" TargetMode="External"/><Relationship Id="rId40" Type="http://schemas.openxmlformats.org/officeDocument/2006/relationships/hyperlink" Target="https://mirai-hs.kawahara.ac.jp/" TargetMode="External"/><Relationship Id="rId45" Type="http://schemas.openxmlformats.org/officeDocument/2006/relationships/hyperlink" Target="https://www.eiko-dch.ac.jp/top.html" TargetMode="External"/><Relationship Id="rId66" Type="http://schemas.openxmlformats.org/officeDocument/2006/relationships/hyperlink" Target="https://www.ikegamigakuin.ed.jp/" TargetMode="External"/><Relationship Id="rId87" Type="http://schemas.openxmlformats.org/officeDocument/2006/relationships/hyperlink" Target="https://i-joshi.com/" TargetMode="External"/><Relationship Id="rId110" Type="http://schemas.openxmlformats.org/officeDocument/2006/relationships/hyperlink" Target="https://www.daiichigakuin.ed.jp/" TargetMode="External"/><Relationship Id="rId115" Type="http://schemas.openxmlformats.org/officeDocument/2006/relationships/hyperlink" Target="https://ohkawa.ed.jp/" TargetMode="External"/><Relationship Id="rId131" Type="http://schemas.openxmlformats.org/officeDocument/2006/relationships/hyperlink" Target="https://matsukoku-tsushin.com/" TargetMode="External"/><Relationship Id="rId136" Type="http://schemas.openxmlformats.org/officeDocument/2006/relationships/hyperlink" Target="http://mietokufu.ed.jp/" TargetMode="External"/><Relationship Id="rId61" Type="http://schemas.openxmlformats.org/officeDocument/2006/relationships/hyperlink" Target="https://www.yumeiku.wasegaku.ac.jp/" TargetMode="External"/><Relationship Id="rId82" Type="http://schemas.openxmlformats.org/officeDocument/2006/relationships/hyperlink" Target="https://www.suzukigakuen.ac.jp/chuo/" TargetMode="External"/><Relationship Id="rId152" Type="http://schemas.openxmlformats.org/officeDocument/2006/relationships/hyperlink" Target="https://www.kyoto-nagaodani.ed.jp/" TargetMode="External"/><Relationship Id="rId19" Type="http://schemas.openxmlformats.org/officeDocument/2006/relationships/hyperlink" Target="http://funai.ed.jp/funaihs/" TargetMode="External"/><Relationship Id="rId14" Type="http://schemas.openxmlformats.org/officeDocument/2006/relationships/hyperlink" Target="https://nagato.ac.jp/" TargetMode="External"/><Relationship Id="rId30" Type="http://schemas.openxmlformats.org/officeDocument/2006/relationships/hyperlink" Target="https://keifu.ac.jp/" TargetMode="External"/><Relationship Id="rId35" Type="http://schemas.openxmlformats.org/officeDocument/2006/relationships/hyperlink" Target="https://www.sho-in.ed.jp/" TargetMode="External"/><Relationship Id="rId56" Type="http://schemas.openxmlformats.org/officeDocument/2006/relationships/hyperlink" Target="https://maryknoll.ed.jp/lp/" TargetMode="External"/><Relationship Id="rId77" Type="http://schemas.openxmlformats.org/officeDocument/2006/relationships/hyperlink" Target="http://www.meishu.ac.jp/tsushin/" TargetMode="External"/><Relationship Id="rId100" Type="http://schemas.openxmlformats.org/officeDocument/2006/relationships/hyperlink" Target="https://www.san-ai.ed.jp/" TargetMode="External"/><Relationship Id="rId105" Type="http://schemas.openxmlformats.org/officeDocument/2006/relationships/hyperlink" Target="https://www.sendaiikuei.ed.jp/ilc/" TargetMode="External"/><Relationship Id="rId126" Type="http://schemas.openxmlformats.org/officeDocument/2006/relationships/hyperlink" Target="https://www.sundai-kofu.ed.jp/corr/" TargetMode="External"/><Relationship Id="rId147" Type="http://schemas.openxmlformats.org/officeDocument/2006/relationships/hyperlink" Target="https://www.yanagawa.ed.jp/" TargetMode="External"/><Relationship Id="rId8" Type="http://schemas.openxmlformats.org/officeDocument/2006/relationships/hyperlink" Target="https://www.okazakitoho.ed.jp/" TargetMode="External"/><Relationship Id="rId51" Type="http://schemas.openxmlformats.org/officeDocument/2006/relationships/hyperlink" Target="http://www.seibou.ac.jp/" TargetMode="External"/><Relationship Id="rId72" Type="http://schemas.openxmlformats.org/officeDocument/2006/relationships/hyperlink" Target="http://www.akitashuei.net/" TargetMode="External"/><Relationship Id="rId93" Type="http://schemas.openxmlformats.org/officeDocument/2006/relationships/hyperlink" Target="http://asu-tchs.jp/" TargetMode="External"/><Relationship Id="rId98" Type="http://schemas.openxmlformats.org/officeDocument/2006/relationships/hyperlink" Target="https://www.kyoto-econ.ac.jp/seisho/" TargetMode="External"/><Relationship Id="rId121" Type="http://schemas.openxmlformats.org/officeDocument/2006/relationships/hyperlink" Target="http://www.kitatoshima.ed.jp/" TargetMode="External"/><Relationship Id="rId142" Type="http://schemas.openxmlformats.org/officeDocument/2006/relationships/hyperlink" Target="https://www.kodai2-h.ed.jp/" TargetMode="External"/><Relationship Id="rId3" Type="http://schemas.openxmlformats.org/officeDocument/2006/relationships/hyperlink" Target="https://www.tohrinkan.com/" TargetMode="External"/><Relationship Id="rId25" Type="http://schemas.openxmlformats.org/officeDocument/2006/relationships/hyperlink" Target="https://www.nkg-h.ed.jp/" TargetMode="External"/><Relationship Id="rId46" Type="http://schemas.openxmlformats.org/officeDocument/2006/relationships/hyperlink" Target="https://koutoku.ac.jp/kinkiosaka/" TargetMode="External"/><Relationship Id="rId67" Type="http://schemas.openxmlformats.org/officeDocument/2006/relationships/hyperlink" Target="https://www.r-futaba.ed.jp/" TargetMode="External"/><Relationship Id="rId116" Type="http://schemas.openxmlformats.org/officeDocument/2006/relationships/hyperlink" Target="https://shigakukai.ed.jp/" TargetMode="External"/><Relationship Id="rId137" Type="http://schemas.openxmlformats.org/officeDocument/2006/relationships/hyperlink" Target="https://shs.kyoto-art.ac.jp/" TargetMode="External"/><Relationship Id="rId20" Type="http://schemas.openxmlformats.org/officeDocument/2006/relationships/hyperlink" Target="http://tohin.ac.jp/" TargetMode="External"/><Relationship Id="rId41" Type="http://schemas.openxmlformats.org/officeDocument/2006/relationships/hyperlink" Target="https://www.k-seiryo.jp/" TargetMode="External"/><Relationship Id="rId62" Type="http://schemas.openxmlformats.org/officeDocument/2006/relationships/hyperlink" Target="https://www.naganogakuen.ac.jp/" TargetMode="External"/><Relationship Id="rId83" Type="http://schemas.openxmlformats.org/officeDocument/2006/relationships/hyperlink" Target="https://soushin.ed.jp/" TargetMode="External"/><Relationship Id="rId88" Type="http://schemas.openxmlformats.org/officeDocument/2006/relationships/hyperlink" Target="https://gifu-kokusai.denpa.jp/" TargetMode="External"/><Relationship Id="rId111" Type="http://schemas.openxmlformats.org/officeDocument/2006/relationships/hyperlink" Target="https://shoyo-net.org/" TargetMode="External"/><Relationship Id="rId132" Type="http://schemas.openxmlformats.org/officeDocument/2006/relationships/hyperlink" Target="https://www.code.ac.jp/" TargetMode="External"/><Relationship Id="rId153" Type="http://schemas.openxmlformats.org/officeDocument/2006/relationships/hyperlink" Target="https://www.kyoto-nagaodani.ed.jp/" TargetMode="External"/><Relationship Id="rId15" Type="http://schemas.openxmlformats.org/officeDocument/2006/relationships/hyperlink" Target="https://www.mine-c.ed.jp/" TargetMode="External"/><Relationship Id="rId36" Type="http://schemas.openxmlformats.org/officeDocument/2006/relationships/hyperlink" Target="https://www.ta-chuo.ed.jp/tsuushin/" TargetMode="External"/><Relationship Id="rId57" Type="http://schemas.openxmlformats.org/officeDocument/2006/relationships/hyperlink" Target="https://www.n-nanzan.ed.jp/" TargetMode="External"/><Relationship Id="rId106" Type="http://schemas.openxmlformats.org/officeDocument/2006/relationships/hyperlink" Target="https://enc.sendaishirayuri.net/" TargetMode="External"/><Relationship Id="rId127" Type="http://schemas.openxmlformats.org/officeDocument/2006/relationships/hyperlink" Target="http://seika.ito-gakuen.ed.jp/" TargetMode="External"/><Relationship Id="rId10" Type="http://schemas.openxmlformats.org/officeDocument/2006/relationships/hyperlink" Target="https://tg-group.ac.jp/tgkoko/i/ipc/" TargetMode="External"/><Relationship Id="rId31" Type="http://schemas.openxmlformats.org/officeDocument/2006/relationships/hyperlink" Target="https://meisei-ship.com/" TargetMode="External"/><Relationship Id="rId52" Type="http://schemas.openxmlformats.org/officeDocument/2006/relationships/hyperlink" Target="https://www.yghs.ed.jp/yghs_dl/" TargetMode="External"/><Relationship Id="rId73" Type="http://schemas.openxmlformats.org/officeDocument/2006/relationships/hyperlink" Target="http://www.wajun-honbu.ac.jp/wajunkan/" TargetMode="External"/><Relationship Id="rId78" Type="http://schemas.openxmlformats.org/officeDocument/2006/relationships/hyperlink" Target="https://www.kaichigakuen.ed.jp/tsushin/" TargetMode="External"/><Relationship Id="rId94" Type="http://schemas.openxmlformats.org/officeDocument/2006/relationships/hyperlink" Target="https://www.ohashigh.ed.jp/" TargetMode="External"/><Relationship Id="rId99" Type="http://schemas.openxmlformats.org/officeDocument/2006/relationships/hyperlink" Target="https://kyotonishiyama.ed.jp/tsushin/" TargetMode="External"/><Relationship Id="rId101" Type="http://schemas.openxmlformats.org/officeDocument/2006/relationships/hyperlink" Target="https://seisa.ed.jp/" TargetMode="External"/><Relationship Id="rId122" Type="http://schemas.openxmlformats.org/officeDocument/2006/relationships/hyperlink" Target="https://ohs.o-hara.ac.jp/" TargetMode="External"/><Relationship Id="rId143" Type="http://schemas.openxmlformats.org/officeDocument/2006/relationships/hyperlink" Target="https://www.toryo.ed.jp/" TargetMode="External"/><Relationship Id="rId148" Type="http://schemas.openxmlformats.org/officeDocument/2006/relationships/hyperlink" Target="https://www.kurume-shinai.ac.jp/j-h/" TargetMode="External"/><Relationship Id="rId4" Type="http://schemas.openxmlformats.org/officeDocument/2006/relationships/hyperlink" Target="https://tkf.ed.jp/" TargetMode="External"/><Relationship Id="rId9" Type="http://schemas.openxmlformats.org/officeDocument/2006/relationships/hyperlink" Target="https://www.eifu.ed.jp/" TargetMode="External"/><Relationship Id="rId26" Type="http://schemas.openxmlformats.org/officeDocument/2006/relationships/hyperlink" Target="https://www.sanko.ac.jp/asuka-mirai/" TargetMode="External"/><Relationship Id="rId47" Type="http://schemas.openxmlformats.org/officeDocument/2006/relationships/hyperlink" Target="https://fukugei.kyokei.ac.jp/" TargetMode="External"/><Relationship Id="rId68" Type="http://schemas.openxmlformats.org/officeDocument/2006/relationships/hyperlink" Target="https://51corr.ed.jp/" TargetMode="External"/><Relationship Id="rId89" Type="http://schemas.openxmlformats.org/officeDocument/2006/relationships/hyperlink" Target="https://hope.sc/" TargetMode="External"/><Relationship Id="rId112" Type="http://schemas.openxmlformats.org/officeDocument/2006/relationships/hyperlink" Target="http://sougakusha.ed.jp/" TargetMode="External"/><Relationship Id="rId133" Type="http://schemas.openxmlformats.org/officeDocument/2006/relationships/hyperlink" Target="https://id.ikubunkan.ed.jp/" TargetMode="External"/><Relationship Id="rId154" Type="http://schemas.openxmlformats.org/officeDocument/2006/relationships/printerSettings" Target="../printerSettings/printerSettings9.bin"/><Relationship Id="rId16" Type="http://schemas.openxmlformats.org/officeDocument/2006/relationships/hyperlink" Target="https://seiei.ac.jp/" TargetMode="External"/><Relationship Id="rId37" Type="http://schemas.openxmlformats.org/officeDocument/2006/relationships/hyperlink" Target="https://www.rita.ed.jp/" TargetMode="External"/><Relationship Id="rId58" Type="http://schemas.openxmlformats.org/officeDocument/2006/relationships/hyperlink" Target="https://sites.google.com/mimasaka.ed.jp/tuushin/" TargetMode="External"/><Relationship Id="rId79" Type="http://schemas.openxmlformats.org/officeDocument/2006/relationships/hyperlink" Target="http://nakayama-gakuen.ac.jp/ngh/" TargetMode="External"/><Relationship Id="rId102" Type="http://schemas.openxmlformats.org/officeDocument/2006/relationships/hyperlink" Target="http://www.sapporo-jg.com/sanwa/" TargetMode="External"/><Relationship Id="rId123" Type="http://schemas.openxmlformats.org/officeDocument/2006/relationships/hyperlink" Target="http://www.st-paul.ed.jp/" TargetMode="External"/><Relationship Id="rId144" Type="http://schemas.openxmlformats.org/officeDocument/2006/relationships/hyperlink" Target="https://www.n-chuo.ac.jp/" TargetMode="External"/><Relationship Id="rId90" Type="http://schemas.openxmlformats.org/officeDocument/2006/relationships/hyperlink" Target="https://seiryo.hirano.a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6"/>
  <sheetViews>
    <sheetView showGridLines="0" tabSelected="1" topLeftCell="B1" zoomScaleNormal="100" zoomScaleSheetLayoutView="100" workbookViewId="0">
      <selection activeCell="G4" sqref="G4:N5"/>
    </sheetView>
  </sheetViews>
  <sheetFormatPr defaultColWidth="8.75" defaultRowHeight="18"/>
  <cols>
    <col min="1" max="3" width="3.125" style="2" customWidth="1"/>
    <col min="4" max="14" width="3.125" style="3" customWidth="1"/>
    <col min="15" max="17" width="3.125" style="2" customWidth="1"/>
    <col min="18" max="32" width="3" style="2" customWidth="1"/>
    <col min="33" max="34" width="2.5" style="2" customWidth="1"/>
    <col min="35" max="16384" width="8.75" style="2"/>
  </cols>
  <sheetData>
    <row r="1" spans="1:35" ht="24">
      <c r="A1" s="119" t="s">
        <v>1666</v>
      </c>
      <c r="B1" s="20"/>
      <c r="C1" s="20"/>
      <c r="D1" s="20"/>
      <c r="E1" s="20"/>
      <c r="F1" s="20"/>
      <c r="G1" s="20"/>
      <c r="H1" s="20"/>
      <c r="I1" s="20"/>
      <c r="J1" s="20"/>
      <c r="K1" s="20"/>
      <c r="L1" s="20"/>
      <c r="M1" s="20"/>
      <c r="N1" s="20"/>
      <c r="O1" s="20"/>
      <c r="P1" s="20"/>
      <c r="Q1" s="119"/>
      <c r="R1" s="20"/>
      <c r="S1" s="20"/>
      <c r="T1" s="20"/>
      <c r="U1" s="20"/>
      <c r="V1" s="20"/>
      <c r="W1" s="20"/>
      <c r="X1" s="20"/>
      <c r="Y1" s="20"/>
      <c r="Z1" s="20"/>
      <c r="AA1" s="20"/>
      <c r="AB1" s="20"/>
      <c r="AC1" s="20"/>
      <c r="AD1" s="20"/>
      <c r="AE1" s="20"/>
      <c r="AF1" s="20"/>
      <c r="AG1" s="20"/>
      <c r="AH1" s="20"/>
      <c r="AI1" s="1"/>
    </row>
    <row r="2" spans="1:35" ht="15" customHeight="1">
      <c r="A2" s="16"/>
      <c r="B2" s="16"/>
      <c r="C2" s="16"/>
      <c r="D2" s="17"/>
      <c r="E2" s="17"/>
      <c r="F2" s="17"/>
      <c r="G2" s="17"/>
      <c r="H2" s="17"/>
      <c r="I2" s="17"/>
      <c r="J2" s="17"/>
      <c r="K2" s="17"/>
      <c r="L2" s="17"/>
      <c r="M2" s="17"/>
      <c r="N2" s="17"/>
      <c r="O2" s="16"/>
      <c r="P2" s="16"/>
      <c r="Q2" s="80"/>
      <c r="R2" s="16"/>
      <c r="S2" s="16"/>
      <c r="T2" s="16"/>
      <c r="U2" s="16"/>
      <c r="V2" s="16"/>
      <c r="W2" s="16"/>
      <c r="X2" s="16"/>
      <c r="Y2" s="16"/>
      <c r="Z2" s="16"/>
      <c r="AA2" s="16"/>
      <c r="AB2" s="16"/>
      <c r="AC2" s="16"/>
      <c r="AD2" s="16"/>
      <c r="AE2" s="16"/>
      <c r="AF2" s="16"/>
      <c r="AG2" s="16"/>
      <c r="AH2" s="16"/>
      <c r="AI2" s="1" t="s">
        <v>720</v>
      </c>
    </row>
    <row r="3" spans="1:35" ht="18" customHeight="1" thickBot="1">
      <c r="A3" s="16"/>
      <c r="B3" s="16"/>
      <c r="C3" s="111" t="s">
        <v>735</v>
      </c>
      <c r="D3" s="17"/>
      <c r="E3" s="17"/>
      <c r="F3" s="17"/>
      <c r="G3" s="17"/>
      <c r="H3" s="17"/>
      <c r="I3" s="17"/>
      <c r="J3" s="17"/>
      <c r="K3" s="17"/>
      <c r="L3" s="17"/>
      <c r="M3" s="17"/>
      <c r="N3" s="17"/>
      <c r="O3" s="16"/>
      <c r="P3" s="16"/>
      <c r="Q3" s="16"/>
      <c r="R3" s="16"/>
      <c r="S3" s="16"/>
      <c r="T3" s="16"/>
      <c r="U3" s="16"/>
      <c r="V3" s="16"/>
      <c r="W3" s="16"/>
      <c r="X3" s="16"/>
      <c r="Y3" s="16"/>
      <c r="Z3" s="16"/>
      <c r="AA3" s="16"/>
      <c r="AB3" s="16"/>
      <c r="AC3" s="16"/>
      <c r="AD3" s="16"/>
      <c r="AE3" s="16"/>
      <c r="AF3" s="16"/>
      <c r="AG3" s="16"/>
      <c r="AH3" s="16"/>
      <c r="AI3" s="1"/>
    </row>
    <row r="4" spans="1:35" ht="13.9" customHeight="1">
      <c r="A4" s="16"/>
      <c r="B4" s="16"/>
      <c r="C4" s="134" t="s">
        <v>28</v>
      </c>
      <c r="D4" s="404"/>
      <c r="E4" s="404"/>
      <c r="F4" s="405"/>
      <c r="G4" s="192"/>
      <c r="H4" s="406"/>
      <c r="I4" s="407"/>
      <c r="J4" s="407"/>
      <c r="K4" s="407"/>
      <c r="L4" s="407"/>
      <c r="M4" s="407"/>
      <c r="N4" s="408"/>
      <c r="O4" s="193" t="s">
        <v>236</v>
      </c>
      <c r="P4" s="409"/>
      <c r="Q4" s="409"/>
      <c r="R4" s="410"/>
      <c r="S4" s="194"/>
      <c r="T4" s="411"/>
      <c r="U4" s="411"/>
      <c r="V4" s="411"/>
      <c r="W4" s="411"/>
      <c r="X4" s="411"/>
      <c r="Y4" s="411"/>
      <c r="Z4" s="411"/>
      <c r="AA4" s="411"/>
      <c r="AB4" s="411"/>
      <c r="AC4" s="411"/>
      <c r="AD4" s="411"/>
      <c r="AE4" s="411"/>
      <c r="AF4" s="412"/>
      <c r="AG4" s="16"/>
      <c r="AH4" s="16"/>
      <c r="AI4" s="10" t="str">
        <f>IF(G4="","←所在地をリストから選択してください。所在地を選択すると法人名の入力欄が白くなります。",IF(S4="","←フリガナ（法人名）が未記入です。",""))</f>
        <v>←所在地をリストから選択してください。所在地を選択すると法人名の入力欄が白くなります。</v>
      </c>
    </row>
    <row r="5" spans="1:35" ht="24" customHeight="1" thickBot="1">
      <c r="A5" s="16"/>
      <c r="B5" s="16"/>
      <c r="C5" s="413"/>
      <c r="D5" s="414"/>
      <c r="E5" s="414"/>
      <c r="F5" s="415"/>
      <c r="G5" s="416"/>
      <c r="H5" s="417"/>
      <c r="I5" s="417"/>
      <c r="J5" s="417"/>
      <c r="K5" s="417"/>
      <c r="L5" s="417"/>
      <c r="M5" s="417"/>
      <c r="N5" s="418"/>
      <c r="O5" s="195" t="s">
        <v>26</v>
      </c>
      <c r="P5" s="196"/>
      <c r="Q5" s="196"/>
      <c r="R5" s="197"/>
      <c r="S5" s="198"/>
      <c r="T5" s="419"/>
      <c r="U5" s="419"/>
      <c r="V5" s="419"/>
      <c r="W5" s="419"/>
      <c r="X5" s="419"/>
      <c r="Y5" s="419"/>
      <c r="Z5" s="419"/>
      <c r="AA5" s="419"/>
      <c r="AB5" s="419"/>
      <c r="AC5" s="419"/>
      <c r="AD5" s="419"/>
      <c r="AE5" s="419"/>
      <c r="AF5" s="420"/>
      <c r="AG5" s="16"/>
      <c r="AH5" s="16"/>
      <c r="AI5" s="10" t="str">
        <f>IF(G4="","←所在地をリストから選択してください。所在地を選択すると法人名の入力欄が白くなります。",IF(S5="","←法人名をリストから選択してください。直接入力も可。",""))</f>
        <v>←所在地をリストから選択してください。所在地を選択すると法人名の入力欄が白くなります。</v>
      </c>
    </row>
    <row r="6" spans="1:35" ht="13.9" customHeight="1">
      <c r="A6" s="16"/>
      <c r="B6" s="16"/>
      <c r="C6" s="134" t="s">
        <v>25</v>
      </c>
      <c r="D6" s="421"/>
      <c r="E6" s="421"/>
      <c r="F6" s="422"/>
      <c r="G6" s="202" t="s">
        <v>1677</v>
      </c>
      <c r="H6" s="203"/>
      <c r="I6" s="203"/>
      <c r="J6" s="203"/>
      <c r="K6" s="203"/>
      <c r="L6" s="203"/>
      <c r="M6" s="203"/>
      <c r="N6" s="122"/>
      <c r="O6" s="193" t="s">
        <v>236</v>
      </c>
      <c r="P6" s="409"/>
      <c r="Q6" s="409"/>
      <c r="R6" s="410"/>
      <c r="S6" s="194"/>
      <c r="T6" s="411"/>
      <c r="U6" s="411"/>
      <c r="V6" s="411"/>
      <c r="W6" s="411"/>
      <c r="X6" s="411"/>
      <c r="Y6" s="411"/>
      <c r="Z6" s="411"/>
      <c r="AA6" s="411"/>
      <c r="AB6" s="411"/>
      <c r="AC6" s="411"/>
      <c r="AD6" s="411"/>
      <c r="AE6" s="411"/>
      <c r="AF6" s="412"/>
      <c r="AG6" s="16"/>
      <c r="AH6" s="16"/>
      <c r="AI6" s="10" t="str">
        <f>IF(G4="","←所在地をリストから選択してください。所在地を選択すると学校名の入力欄が白くなります。",IF(S6="","←フリガナ（学校名）が未記入です。",""))</f>
        <v>←所在地をリストから選択してください。所在地を選択すると学校名の入力欄が白くなります。</v>
      </c>
    </row>
    <row r="7" spans="1:35" ht="24" customHeight="1" thickBot="1">
      <c r="A7" s="16"/>
      <c r="B7" s="81"/>
      <c r="C7" s="423"/>
      <c r="D7" s="424"/>
      <c r="E7" s="424"/>
      <c r="F7" s="425"/>
      <c r="G7" s="204"/>
      <c r="H7" s="205"/>
      <c r="I7" s="205"/>
      <c r="J7" s="205"/>
      <c r="K7" s="205"/>
      <c r="L7" s="205"/>
      <c r="M7" s="205"/>
      <c r="N7" s="123"/>
      <c r="O7" s="195" t="s">
        <v>27</v>
      </c>
      <c r="P7" s="196"/>
      <c r="Q7" s="196"/>
      <c r="R7" s="201"/>
      <c r="S7" s="198"/>
      <c r="T7" s="419"/>
      <c r="U7" s="419"/>
      <c r="V7" s="419"/>
      <c r="W7" s="419"/>
      <c r="X7" s="419"/>
      <c r="Y7" s="419"/>
      <c r="Z7" s="419"/>
      <c r="AA7" s="419"/>
      <c r="AB7" s="419"/>
      <c r="AC7" s="419"/>
      <c r="AD7" s="419"/>
      <c r="AE7" s="419"/>
      <c r="AF7" s="420"/>
      <c r="AG7" s="16"/>
      <c r="AH7" s="16"/>
      <c r="AI7" s="10" t="str">
        <f>IF(G4="","←所在地をリストから選択してください。所在地を選択すると学校名の入力欄が白くなります。",IF(S7="","←学校名をリストから選択してください。直接入力も可。",""))</f>
        <v>←所在地をリストから選択してください。所在地を選択すると学校名の入力欄が白くなります。</v>
      </c>
    </row>
    <row r="8" spans="1:35" ht="13.15" customHeight="1">
      <c r="A8" s="16"/>
      <c r="B8" s="81"/>
      <c r="C8" s="134" t="s">
        <v>0</v>
      </c>
      <c r="D8" s="135"/>
      <c r="E8" s="135"/>
      <c r="F8" s="136"/>
      <c r="G8" s="124" t="s">
        <v>1675</v>
      </c>
      <c r="H8" s="125"/>
      <c r="I8" s="125"/>
      <c r="J8" s="125"/>
      <c r="K8" s="125"/>
      <c r="L8" s="125"/>
      <c r="M8" s="128"/>
      <c r="N8" s="130" t="s">
        <v>752</v>
      </c>
      <c r="O8" s="125"/>
      <c r="P8" s="125"/>
      <c r="Q8" s="125"/>
      <c r="R8" s="125"/>
      <c r="S8" s="131"/>
      <c r="T8" s="122"/>
      <c r="U8" s="134" t="s">
        <v>1</v>
      </c>
      <c r="V8" s="135"/>
      <c r="W8" s="135"/>
      <c r="X8" s="135"/>
      <c r="Y8" s="124" t="s">
        <v>1676</v>
      </c>
      <c r="Z8" s="158"/>
      <c r="AA8" s="158"/>
      <c r="AB8" s="158"/>
      <c r="AC8" s="158"/>
      <c r="AD8" s="158"/>
      <c r="AE8" s="158"/>
      <c r="AF8" s="122"/>
      <c r="AG8" s="16"/>
      <c r="AH8" s="16"/>
    </row>
    <row r="9" spans="1:35" ht="24" customHeight="1" thickBot="1">
      <c r="A9" s="16"/>
      <c r="B9" s="81"/>
      <c r="C9" s="137"/>
      <c r="D9" s="138"/>
      <c r="E9" s="138"/>
      <c r="F9" s="139"/>
      <c r="G9" s="126"/>
      <c r="H9" s="127"/>
      <c r="I9" s="127"/>
      <c r="J9" s="127"/>
      <c r="K9" s="127"/>
      <c r="L9" s="127"/>
      <c r="M9" s="129"/>
      <c r="N9" s="132"/>
      <c r="O9" s="127"/>
      <c r="P9" s="127"/>
      <c r="Q9" s="127"/>
      <c r="R9" s="127"/>
      <c r="S9" s="133"/>
      <c r="T9" s="123"/>
      <c r="U9" s="137"/>
      <c r="V9" s="138"/>
      <c r="W9" s="138"/>
      <c r="X9" s="138"/>
      <c r="Y9" s="159"/>
      <c r="Z9" s="160"/>
      <c r="AA9" s="160"/>
      <c r="AB9" s="160"/>
      <c r="AC9" s="160"/>
      <c r="AD9" s="160"/>
      <c r="AE9" s="160"/>
      <c r="AF9" s="123"/>
      <c r="AG9" s="16"/>
      <c r="AH9" s="16"/>
      <c r="AI9" s="88" t="str">
        <f>IF(N6="","←学校法人・株式会社別の番号が未記入です。",IF(M8="","←独立校・併設校別の番号が未記入です。",IF(T8="","←広域・狭域別の番号が未記入です。",IF(AF8="","←修業年限が未選択です。",""))))</f>
        <v>←学校法人・株式会社別の番号が未記入です。</v>
      </c>
    </row>
    <row r="10" spans="1:35" ht="8.4499999999999993" customHeight="1">
      <c r="A10" s="16"/>
      <c r="B10" s="16"/>
      <c r="C10" s="16"/>
      <c r="D10" s="17"/>
      <c r="E10" s="17"/>
      <c r="F10" s="17"/>
      <c r="G10" s="17"/>
      <c r="H10" s="17"/>
      <c r="I10" s="17"/>
      <c r="J10" s="17"/>
      <c r="K10" s="17"/>
      <c r="L10" s="17"/>
      <c r="M10" s="17"/>
      <c r="N10" s="17"/>
      <c r="O10" s="16"/>
      <c r="P10" s="16"/>
      <c r="Q10" s="16"/>
      <c r="R10" s="16"/>
      <c r="S10" s="16"/>
      <c r="T10" s="16"/>
      <c r="U10" s="16"/>
      <c r="V10" s="16"/>
      <c r="W10" s="16"/>
      <c r="X10" s="16"/>
      <c r="Y10" s="16"/>
      <c r="Z10" s="16"/>
      <c r="AA10" s="16"/>
      <c r="AB10" s="16"/>
      <c r="AC10" s="16"/>
      <c r="AD10" s="16"/>
      <c r="AE10" s="16"/>
      <c r="AF10" s="16"/>
      <c r="AG10" s="16"/>
      <c r="AH10" s="16"/>
    </row>
    <row r="11" spans="1:35" ht="15" customHeight="1">
      <c r="A11" s="16"/>
      <c r="B11" s="15" t="s">
        <v>2</v>
      </c>
      <c r="C11" s="16"/>
      <c r="D11" s="17"/>
      <c r="E11" s="17"/>
      <c r="F11" s="17"/>
      <c r="G11" s="17"/>
      <c r="H11" s="17"/>
      <c r="I11" s="17"/>
      <c r="J11" s="17"/>
      <c r="K11" s="17"/>
      <c r="L11" s="17"/>
      <c r="M11" s="17"/>
      <c r="N11" s="17"/>
      <c r="O11" s="16"/>
      <c r="P11" s="16"/>
      <c r="Q11" s="16"/>
      <c r="R11" s="16"/>
      <c r="S11" s="16"/>
      <c r="T11" s="16"/>
      <c r="U11" s="16"/>
      <c r="V11" s="16"/>
      <c r="W11" s="16"/>
      <c r="X11" s="16"/>
      <c r="Y11" s="16"/>
      <c r="Z11" s="16"/>
      <c r="AA11" s="16"/>
      <c r="AB11" s="16"/>
      <c r="AC11" s="16"/>
      <c r="AD11" s="16"/>
      <c r="AE11" s="16"/>
      <c r="AF11" s="16"/>
      <c r="AG11" s="16"/>
      <c r="AH11" s="16"/>
    </row>
    <row r="12" spans="1:35" ht="15" customHeight="1">
      <c r="A12" s="16"/>
      <c r="B12" s="15" t="s">
        <v>3</v>
      </c>
      <c r="C12" s="16"/>
      <c r="D12" s="17"/>
      <c r="E12" s="17"/>
      <c r="F12" s="17"/>
      <c r="G12" s="82"/>
      <c r="H12" s="17"/>
      <c r="I12" s="17"/>
      <c r="J12" s="17"/>
      <c r="K12" s="17"/>
      <c r="L12" s="17"/>
      <c r="M12" s="17"/>
      <c r="N12" s="17"/>
      <c r="O12" s="16"/>
      <c r="P12" s="16"/>
      <c r="Q12" s="16"/>
      <c r="R12" s="16"/>
      <c r="S12" s="16"/>
      <c r="T12" s="16"/>
      <c r="U12" s="16"/>
      <c r="V12" s="16"/>
      <c r="W12" s="16"/>
      <c r="X12" s="16"/>
      <c r="Y12" s="16"/>
      <c r="Z12" s="16"/>
      <c r="AA12" s="16"/>
      <c r="AB12" s="16"/>
      <c r="AC12" s="16"/>
      <c r="AD12" s="16"/>
      <c r="AE12" s="16"/>
      <c r="AF12" s="16"/>
      <c r="AG12" s="16"/>
      <c r="AH12" s="16"/>
    </row>
    <row r="13" spans="1:35" ht="15" customHeight="1">
      <c r="A13" s="16"/>
      <c r="B13" s="16"/>
      <c r="C13" s="27" t="s">
        <v>286</v>
      </c>
      <c r="D13" s="17"/>
      <c r="E13" s="17"/>
      <c r="F13" s="17"/>
      <c r="G13" s="17"/>
      <c r="H13" s="17"/>
      <c r="I13" s="17"/>
      <c r="J13" s="17"/>
      <c r="K13" s="17"/>
      <c r="L13" s="17"/>
      <c r="M13" s="17"/>
      <c r="N13" s="17"/>
      <c r="O13" s="16"/>
      <c r="P13" s="16"/>
      <c r="Q13" s="16"/>
      <c r="R13" s="16"/>
      <c r="S13" s="16"/>
      <c r="T13" s="16"/>
      <c r="U13" s="16"/>
      <c r="V13" s="16"/>
      <c r="W13" s="16"/>
      <c r="X13" s="16"/>
      <c r="Y13" s="16"/>
      <c r="Z13" s="16"/>
      <c r="AA13" s="16"/>
      <c r="AB13" s="16"/>
      <c r="AC13" s="18"/>
      <c r="AD13" s="16"/>
      <c r="AE13" s="16"/>
      <c r="AF13" s="16"/>
      <c r="AG13" s="16"/>
      <c r="AH13" s="16"/>
    </row>
    <row r="14" spans="1:35" ht="15" customHeight="1">
      <c r="A14" s="16"/>
      <c r="B14" s="16"/>
      <c r="C14" s="27"/>
      <c r="D14" s="17"/>
      <c r="E14" s="17"/>
      <c r="F14" s="17"/>
      <c r="G14" s="17"/>
      <c r="H14" s="17"/>
      <c r="I14" s="17"/>
      <c r="J14" s="17"/>
      <c r="K14" s="17"/>
      <c r="L14" s="17"/>
      <c r="M14" s="17"/>
      <c r="N14" s="17"/>
      <c r="O14" s="16"/>
      <c r="P14" s="16"/>
      <c r="Q14" s="16"/>
      <c r="R14" s="16"/>
      <c r="S14" s="16"/>
      <c r="T14" s="16"/>
      <c r="U14" s="16"/>
      <c r="V14" s="16"/>
      <c r="W14" s="16"/>
      <c r="X14" s="16"/>
      <c r="Y14" s="16"/>
      <c r="Z14" s="16"/>
      <c r="AA14" s="16"/>
      <c r="AB14" s="16"/>
      <c r="AC14" s="18" t="s">
        <v>53</v>
      </c>
      <c r="AD14" s="16"/>
      <c r="AE14" s="16"/>
      <c r="AF14" s="16"/>
      <c r="AG14" s="16"/>
      <c r="AH14" s="16"/>
    </row>
    <row r="15" spans="1:35" ht="15" customHeight="1">
      <c r="A15" s="16"/>
      <c r="B15" s="16"/>
      <c r="C15" s="152"/>
      <c r="D15" s="152"/>
      <c r="E15" s="151" t="s">
        <v>20</v>
      </c>
      <c r="F15" s="151"/>
      <c r="G15" s="151" t="s">
        <v>21</v>
      </c>
      <c r="H15" s="151"/>
      <c r="I15" s="151" t="s">
        <v>22</v>
      </c>
      <c r="J15" s="151"/>
      <c r="K15" s="151" t="s">
        <v>23</v>
      </c>
      <c r="L15" s="151"/>
      <c r="M15" s="151" t="s">
        <v>24</v>
      </c>
      <c r="N15" s="151"/>
      <c r="O15" s="165" t="s">
        <v>31</v>
      </c>
      <c r="P15" s="151"/>
      <c r="Q15" s="165" t="s">
        <v>32</v>
      </c>
      <c r="R15" s="151"/>
      <c r="S15" s="165" t="s">
        <v>33</v>
      </c>
      <c r="T15" s="151"/>
      <c r="U15" s="165" t="s">
        <v>34</v>
      </c>
      <c r="V15" s="151"/>
      <c r="W15" s="165" t="s">
        <v>35</v>
      </c>
      <c r="X15" s="151"/>
      <c r="Y15" s="165" t="s">
        <v>36</v>
      </c>
      <c r="Z15" s="151"/>
      <c r="AA15" s="161" t="s">
        <v>248</v>
      </c>
      <c r="AB15" s="162"/>
      <c r="AC15" s="426"/>
      <c r="AD15" s="16"/>
      <c r="AE15" s="16"/>
      <c r="AF15" s="16"/>
      <c r="AG15" s="16"/>
      <c r="AH15" s="16"/>
    </row>
    <row r="16" spans="1:35" ht="15" customHeight="1">
      <c r="A16" s="16"/>
      <c r="B16" s="16"/>
      <c r="C16" s="152"/>
      <c r="D16" s="152"/>
      <c r="E16" s="151"/>
      <c r="F16" s="151"/>
      <c r="G16" s="151"/>
      <c r="H16" s="151"/>
      <c r="I16" s="151"/>
      <c r="J16" s="151"/>
      <c r="K16" s="151"/>
      <c r="L16" s="151"/>
      <c r="M16" s="151"/>
      <c r="N16" s="151"/>
      <c r="O16" s="151"/>
      <c r="P16" s="151"/>
      <c r="Q16" s="151"/>
      <c r="R16" s="151"/>
      <c r="S16" s="151"/>
      <c r="T16" s="151"/>
      <c r="U16" s="151"/>
      <c r="V16" s="151"/>
      <c r="W16" s="151"/>
      <c r="X16" s="151"/>
      <c r="Y16" s="151"/>
      <c r="Z16" s="151"/>
      <c r="AA16" s="162"/>
      <c r="AB16" s="162"/>
      <c r="AC16" s="426"/>
      <c r="AD16" s="16"/>
      <c r="AE16" s="16"/>
      <c r="AF16" s="16"/>
      <c r="AG16" s="16"/>
      <c r="AH16" s="16"/>
    </row>
    <row r="17" spans="1:35" ht="15" customHeight="1">
      <c r="A17" s="16"/>
      <c r="B17" s="16"/>
      <c r="C17" s="151" t="s">
        <v>4</v>
      </c>
      <c r="D17" s="151"/>
      <c r="E17" s="148"/>
      <c r="F17" s="148"/>
      <c r="G17" s="148"/>
      <c r="H17" s="148"/>
      <c r="I17" s="148"/>
      <c r="J17" s="148"/>
      <c r="K17" s="148"/>
      <c r="L17" s="148"/>
      <c r="M17" s="148"/>
      <c r="N17" s="148"/>
      <c r="O17" s="148"/>
      <c r="P17" s="148"/>
      <c r="Q17" s="148"/>
      <c r="R17" s="148"/>
      <c r="S17" s="148"/>
      <c r="T17" s="148"/>
      <c r="U17" s="148"/>
      <c r="V17" s="148"/>
      <c r="W17" s="148"/>
      <c r="X17" s="148"/>
      <c r="Y17" s="148"/>
      <c r="Z17" s="148"/>
      <c r="AA17" s="163">
        <f>SUM(E17:Z17)</f>
        <v>0</v>
      </c>
      <c r="AB17" s="163"/>
      <c r="AC17" s="301"/>
      <c r="AD17" s="16"/>
      <c r="AE17" s="16"/>
      <c r="AF17" s="16"/>
      <c r="AG17" s="16"/>
      <c r="AH17" s="16"/>
      <c r="AI17" s="10" t="str">
        <f>IF(AA17=0,"←生徒数（男）が未記入です。","")</f>
        <v>←生徒数（男）が未記入です。</v>
      </c>
    </row>
    <row r="18" spans="1:35" ht="15" customHeight="1">
      <c r="A18" s="16"/>
      <c r="B18" s="16"/>
      <c r="C18" s="151" t="s">
        <v>5</v>
      </c>
      <c r="D18" s="151"/>
      <c r="E18" s="148"/>
      <c r="F18" s="148"/>
      <c r="G18" s="148"/>
      <c r="H18" s="148"/>
      <c r="I18" s="148"/>
      <c r="J18" s="148"/>
      <c r="K18" s="148"/>
      <c r="L18" s="148"/>
      <c r="M18" s="148"/>
      <c r="N18" s="148"/>
      <c r="O18" s="148"/>
      <c r="P18" s="148"/>
      <c r="Q18" s="148"/>
      <c r="R18" s="148"/>
      <c r="S18" s="148"/>
      <c r="T18" s="148"/>
      <c r="U18" s="148"/>
      <c r="V18" s="148"/>
      <c r="W18" s="148"/>
      <c r="X18" s="148"/>
      <c r="Y18" s="148"/>
      <c r="Z18" s="148"/>
      <c r="AA18" s="163">
        <f>SUM(E18:Z18)</f>
        <v>0</v>
      </c>
      <c r="AB18" s="163"/>
      <c r="AC18" s="301"/>
      <c r="AD18" s="16"/>
      <c r="AE18" s="16"/>
      <c r="AF18" s="16"/>
      <c r="AG18" s="16"/>
      <c r="AH18" s="16"/>
      <c r="AI18" s="10" t="str">
        <f>IF(AA18=0,"←生徒数（女）が未記入です。","")</f>
        <v>←生徒数（女）が未記入です。</v>
      </c>
    </row>
    <row r="19" spans="1:35" ht="7.9" customHeight="1">
      <c r="A19" s="16"/>
      <c r="B19" s="16"/>
      <c r="C19" s="16"/>
      <c r="D19" s="17"/>
      <c r="E19" s="17"/>
      <c r="F19" s="17"/>
      <c r="G19" s="17"/>
      <c r="H19" s="17"/>
      <c r="I19" s="17"/>
      <c r="J19" s="17"/>
      <c r="K19" s="17"/>
      <c r="L19" s="17"/>
      <c r="M19" s="17"/>
      <c r="N19" s="17"/>
      <c r="O19" s="16"/>
      <c r="P19" s="16"/>
      <c r="Q19" s="16"/>
      <c r="R19" s="16"/>
      <c r="S19" s="16"/>
      <c r="T19" s="16"/>
      <c r="U19" s="16"/>
      <c r="V19" s="16"/>
      <c r="W19" s="16"/>
      <c r="X19" s="16"/>
      <c r="Y19" s="16"/>
      <c r="Z19" s="16"/>
      <c r="AA19" s="16"/>
      <c r="AB19" s="16"/>
      <c r="AC19" s="16"/>
      <c r="AD19" s="16"/>
      <c r="AE19" s="16"/>
      <c r="AF19" s="16"/>
      <c r="AG19" s="16"/>
      <c r="AH19" s="16"/>
    </row>
    <row r="20" spans="1:35" ht="15" customHeight="1">
      <c r="A20" s="16"/>
      <c r="B20" s="16"/>
      <c r="C20" s="27" t="s">
        <v>287</v>
      </c>
      <c r="D20" s="17"/>
      <c r="E20" s="17"/>
      <c r="F20" s="17"/>
      <c r="G20" s="17"/>
      <c r="H20" s="17"/>
      <c r="I20" s="17"/>
      <c r="J20" s="27"/>
      <c r="K20" s="27"/>
      <c r="L20" s="27"/>
      <c r="M20" s="17"/>
      <c r="N20" s="17"/>
      <c r="O20" s="16"/>
      <c r="P20" s="16"/>
      <c r="Q20" s="16"/>
      <c r="R20" s="16"/>
      <c r="S20" s="16"/>
      <c r="T20" s="16"/>
      <c r="U20" s="16"/>
      <c r="V20" s="16"/>
      <c r="W20" s="16"/>
      <c r="X20" s="18"/>
      <c r="Y20" s="16"/>
      <c r="Z20" s="16" t="s">
        <v>300</v>
      </c>
      <c r="AA20" s="16"/>
      <c r="AB20" s="16"/>
      <c r="AC20" s="16"/>
      <c r="AD20" s="16"/>
      <c r="AE20" s="16"/>
      <c r="AF20" s="18"/>
      <c r="AG20" s="16"/>
      <c r="AH20" s="16"/>
    </row>
    <row r="21" spans="1:35" ht="15" customHeight="1" thickBot="1">
      <c r="A21" s="16"/>
      <c r="B21" s="16"/>
      <c r="C21" s="112" t="s">
        <v>753</v>
      </c>
      <c r="D21" s="17"/>
      <c r="E21" s="17"/>
      <c r="F21" s="17"/>
      <c r="G21" s="17"/>
      <c r="H21" s="17"/>
      <c r="I21" s="17"/>
      <c r="J21" s="27"/>
      <c r="K21" s="27"/>
      <c r="L21" s="27"/>
      <c r="M21" s="17"/>
      <c r="N21" s="17"/>
      <c r="O21" s="16"/>
      <c r="P21" s="16"/>
      <c r="Q21" s="16"/>
      <c r="R21" s="16"/>
      <c r="S21" s="16"/>
      <c r="T21" s="16"/>
      <c r="U21" s="16"/>
      <c r="V21" s="16"/>
      <c r="W21" s="16"/>
      <c r="X21" s="18" t="s">
        <v>53</v>
      </c>
      <c r="Y21" s="16"/>
      <c r="Z21" s="16"/>
      <c r="AA21" s="18"/>
      <c r="AB21" s="16"/>
      <c r="AC21" s="16"/>
      <c r="AD21" s="18" t="s">
        <v>53</v>
      </c>
      <c r="AE21" s="16"/>
      <c r="AF21" s="16"/>
      <c r="AG21" s="16"/>
      <c r="AH21" s="16"/>
    </row>
    <row r="22" spans="1:35" ht="15" customHeight="1" thickBot="1">
      <c r="A22" s="16"/>
      <c r="B22" s="16"/>
      <c r="C22" s="152"/>
      <c r="D22" s="152"/>
      <c r="E22" s="181" t="s">
        <v>37</v>
      </c>
      <c r="F22" s="230"/>
      <c r="G22" s="230"/>
      <c r="H22" s="253"/>
      <c r="I22" s="181" t="s">
        <v>38</v>
      </c>
      <c r="J22" s="230"/>
      <c r="K22" s="230"/>
      <c r="L22" s="253"/>
      <c r="M22" s="181" t="s">
        <v>39</v>
      </c>
      <c r="N22" s="230"/>
      <c r="O22" s="230"/>
      <c r="P22" s="253"/>
      <c r="Q22" s="181" t="s">
        <v>40</v>
      </c>
      <c r="R22" s="230"/>
      <c r="S22" s="230"/>
      <c r="T22" s="253"/>
      <c r="U22" s="181" t="s">
        <v>132</v>
      </c>
      <c r="V22" s="230"/>
      <c r="W22" s="230"/>
      <c r="X22" s="253"/>
      <c r="Y22" s="17"/>
      <c r="Z22" s="17"/>
      <c r="AA22" s="177" t="s">
        <v>110</v>
      </c>
      <c r="AB22" s="427"/>
      <c r="AC22" s="427"/>
      <c r="AD22" s="428"/>
      <c r="AE22" s="16"/>
      <c r="AF22" s="16"/>
      <c r="AG22" s="16"/>
      <c r="AH22" s="16"/>
      <c r="AI22" s="10" t="str">
        <f>IF(AA23=0,"←学則定員が未記入です。","")</f>
        <v>←学則定員が未記入です。</v>
      </c>
    </row>
    <row r="23" spans="1:35" ht="15" customHeight="1">
      <c r="A23" s="16"/>
      <c r="B23" s="16"/>
      <c r="C23" s="151" t="s">
        <v>4</v>
      </c>
      <c r="D23" s="151"/>
      <c r="E23" s="141"/>
      <c r="F23" s="142"/>
      <c r="G23" s="142"/>
      <c r="H23" s="143"/>
      <c r="I23" s="141"/>
      <c r="J23" s="317"/>
      <c r="K23" s="317"/>
      <c r="L23" s="318"/>
      <c r="M23" s="141"/>
      <c r="N23" s="317"/>
      <c r="O23" s="317"/>
      <c r="P23" s="318"/>
      <c r="Q23" s="153"/>
      <c r="R23" s="378"/>
      <c r="S23" s="378"/>
      <c r="T23" s="378"/>
      <c r="U23" s="199">
        <f>SUM(E23:T23)</f>
        <v>0</v>
      </c>
      <c r="V23" s="208"/>
      <c r="W23" s="208"/>
      <c r="X23" s="208"/>
      <c r="Y23" s="78"/>
      <c r="Z23" s="78"/>
      <c r="AA23" s="178"/>
      <c r="AB23" s="429"/>
      <c r="AC23" s="429"/>
      <c r="AD23" s="430"/>
      <c r="AE23" s="16"/>
      <c r="AF23" s="16"/>
      <c r="AG23" s="16"/>
      <c r="AH23" s="16"/>
      <c r="AI23" s="10" t="str">
        <f>IF(U23=0,"←生徒数（男）が未記入です。",IF(AND(NOT(AA17=U23)),"←１.（１）①年齢別生徒数（男）と一致していません。",""))</f>
        <v>←生徒数（男）が未記入です。</v>
      </c>
    </row>
    <row r="24" spans="1:35" ht="15" customHeight="1" thickBot="1">
      <c r="A24" s="16"/>
      <c r="B24" s="16"/>
      <c r="C24" s="149" t="s">
        <v>5</v>
      </c>
      <c r="D24" s="150"/>
      <c r="E24" s="141"/>
      <c r="F24" s="317"/>
      <c r="G24" s="317"/>
      <c r="H24" s="318"/>
      <c r="I24" s="141"/>
      <c r="J24" s="317"/>
      <c r="K24" s="317"/>
      <c r="L24" s="318"/>
      <c r="M24" s="141"/>
      <c r="N24" s="317"/>
      <c r="O24" s="317"/>
      <c r="P24" s="318"/>
      <c r="Q24" s="186"/>
      <c r="R24" s="431"/>
      <c r="S24" s="431"/>
      <c r="T24" s="432"/>
      <c r="U24" s="200">
        <f>SUM(E24:T24)</f>
        <v>0</v>
      </c>
      <c r="V24" s="433"/>
      <c r="W24" s="433"/>
      <c r="X24" s="434"/>
      <c r="Y24" s="78"/>
      <c r="Z24" s="78"/>
      <c r="AA24" s="435"/>
      <c r="AB24" s="436"/>
      <c r="AC24" s="436"/>
      <c r="AD24" s="437"/>
      <c r="AE24" s="83"/>
      <c r="AF24" s="16"/>
      <c r="AG24" s="16"/>
      <c r="AH24" s="16"/>
      <c r="AI24" s="10" t="str">
        <f>IF(U24=0,"←生徒数（女）が未記入です。",IF(AND(NOT(AA18=U24)),"←１.（１）①年齢別生徒数（女）と一致していません。",""))</f>
        <v>←生徒数（女）が未記入です。</v>
      </c>
    </row>
    <row r="25" spans="1:35" ht="9" customHeight="1">
      <c r="A25" s="16"/>
      <c r="B25" s="16"/>
      <c r="C25" s="16"/>
      <c r="D25" s="17"/>
      <c r="E25" s="17"/>
      <c r="F25" s="17"/>
      <c r="G25" s="17"/>
      <c r="H25" s="17"/>
      <c r="I25" s="17"/>
      <c r="J25" s="17"/>
      <c r="K25" s="17"/>
      <c r="L25" s="17"/>
      <c r="M25" s="17"/>
      <c r="N25" s="17"/>
      <c r="O25" s="16"/>
      <c r="P25" s="16"/>
      <c r="Q25" s="16"/>
      <c r="R25" s="16"/>
      <c r="S25" s="16"/>
      <c r="T25" s="16"/>
      <c r="U25" s="16"/>
      <c r="V25" s="16"/>
      <c r="W25" s="16"/>
      <c r="X25" s="16"/>
      <c r="Y25" s="16"/>
      <c r="Z25" s="16"/>
      <c r="AA25" s="16"/>
      <c r="AB25" s="16"/>
      <c r="AC25" s="16"/>
      <c r="AD25" s="16"/>
      <c r="AE25" s="16"/>
      <c r="AF25" s="16"/>
      <c r="AG25" s="16"/>
      <c r="AH25" s="16"/>
    </row>
    <row r="26" spans="1:35" ht="15" customHeight="1">
      <c r="A26" s="16"/>
      <c r="B26" s="16"/>
      <c r="C26" s="16" t="s">
        <v>1652</v>
      </c>
      <c r="D26" s="16"/>
      <c r="E26" s="16"/>
      <c r="F26" s="16"/>
      <c r="G26" s="16"/>
      <c r="H26" s="16"/>
      <c r="I26" s="16"/>
      <c r="J26" s="16"/>
      <c r="K26" s="16"/>
      <c r="L26" s="17"/>
      <c r="M26" s="17"/>
      <c r="N26" s="17"/>
      <c r="O26" s="16" t="s">
        <v>719</v>
      </c>
      <c r="P26" s="16"/>
      <c r="Q26" s="16"/>
      <c r="R26" s="16"/>
      <c r="S26" s="16"/>
      <c r="T26" s="16"/>
      <c r="U26" s="16"/>
      <c r="V26" s="16"/>
      <c r="W26" s="16"/>
      <c r="X26" s="16"/>
      <c r="Y26" s="16"/>
      <c r="Z26" s="16"/>
      <c r="AA26" s="16"/>
      <c r="AB26" s="16"/>
      <c r="AC26" s="16"/>
      <c r="AD26" s="16"/>
      <c r="AE26" s="16"/>
      <c r="AF26" s="18"/>
      <c r="AG26" s="16"/>
      <c r="AH26" s="16"/>
    </row>
    <row r="27" spans="1:35" ht="15" customHeight="1" thickBot="1">
      <c r="A27" s="16"/>
      <c r="B27" s="16"/>
      <c r="C27" s="16"/>
      <c r="D27" s="16"/>
      <c r="E27" s="16"/>
      <c r="F27" s="16"/>
      <c r="G27" s="16"/>
      <c r="H27" s="16"/>
      <c r="I27" s="16"/>
      <c r="J27" s="16"/>
      <c r="K27" s="16"/>
      <c r="L27" s="17"/>
      <c r="M27" s="18" t="s">
        <v>53</v>
      </c>
      <c r="N27" s="17"/>
      <c r="O27" s="16"/>
      <c r="P27" s="16"/>
      <c r="Q27" s="16"/>
      <c r="R27" s="16"/>
      <c r="S27" s="16"/>
      <c r="T27" s="16"/>
      <c r="U27" s="16"/>
      <c r="V27" s="16"/>
      <c r="W27" s="16"/>
      <c r="X27" s="16"/>
      <c r="Y27" s="16"/>
      <c r="Z27" s="16"/>
      <c r="AA27" s="16"/>
      <c r="AB27" s="16"/>
      <c r="AC27" s="16"/>
      <c r="AD27" s="16"/>
      <c r="AE27" s="16"/>
      <c r="AF27" s="18" t="s">
        <v>53</v>
      </c>
      <c r="AG27" s="16"/>
      <c r="AH27" s="16"/>
    </row>
    <row r="28" spans="1:35" ht="15" customHeight="1">
      <c r="A28" s="16"/>
      <c r="B28" s="16"/>
      <c r="C28" s="144"/>
      <c r="D28" s="145"/>
      <c r="E28" s="169" t="s">
        <v>249</v>
      </c>
      <c r="F28" s="438"/>
      <c r="G28" s="438"/>
      <c r="H28" s="169" t="s">
        <v>250</v>
      </c>
      <c r="I28" s="438"/>
      <c r="J28" s="438"/>
      <c r="K28" s="169" t="s">
        <v>6</v>
      </c>
      <c r="L28" s="438"/>
      <c r="M28" s="356"/>
      <c r="N28" s="16"/>
      <c r="O28" s="144"/>
      <c r="P28" s="145"/>
      <c r="Q28" s="169" t="s">
        <v>111</v>
      </c>
      <c r="R28" s="438"/>
      <c r="S28" s="438"/>
      <c r="T28" s="167" t="s">
        <v>251</v>
      </c>
      <c r="U28" s="439"/>
      <c r="V28" s="439"/>
      <c r="W28" s="165" t="s">
        <v>112</v>
      </c>
      <c r="X28" s="283"/>
      <c r="Y28" s="283"/>
      <c r="Z28" s="155" t="s">
        <v>252</v>
      </c>
      <c r="AA28" s="440"/>
      <c r="AB28" s="441"/>
      <c r="AC28" s="179" t="s">
        <v>296</v>
      </c>
      <c r="AD28" s="442"/>
      <c r="AE28" s="442"/>
      <c r="AF28" s="443"/>
      <c r="AG28" s="16"/>
      <c r="AH28" s="16"/>
    </row>
    <row r="29" spans="1:35" ht="15" customHeight="1">
      <c r="A29" s="16"/>
      <c r="B29" s="16"/>
      <c r="C29" s="444"/>
      <c r="D29" s="445"/>
      <c r="E29" s="446"/>
      <c r="F29" s="447"/>
      <c r="G29" s="447"/>
      <c r="H29" s="446"/>
      <c r="I29" s="447"/>
      <c r="J29" s="447"/>
      <c r="K29" s="446"/>
      <c r="L29" s="447"/>
      <c r="M29" s="448"/>
      <c r="N29" s="16"/>
      <c r="O29" s="444"/>
      <c r="P29" s="445"/>
      <c r="Q29" s="446"/>
      <c r="R29" s="447"/>
      <c r="S29" s="447"/>
      <c r="T29" s="449"/>
      <c r="U29" s="450"/>
      <c r="V29" s="450"/>
      <c r="W29" s="283"/>
      <c r="X29" s="283"/>
      <c r="Y29" s="283"/>
      <c r="Z29" s="440"/>
      <c r="AA29" s="440"/>
      <c r="AB29" s="441"/>
      <c r="AC29" s="451"/>
      <c r="AD29" s="283"/>
      <c r="AE29" s="283"/>
      <c r="AF29" s="452"/>
      <c r="AG29" s="16"/>
      <c r="AH29" s="16"/>
    </row>
    <row r="30" spans="1:35" ht="15" customHeight="1" thickBot="1">
      <c r="A30" s="16"/>
      <c r="B30" s="16"/>
      <c r="C30" s="362"/>
      <c r="D30" s="364"/>
      <c r="E30" s="357"/>
      <c r="F30" s="453"/>
      <c r="G30" s="453"/>
      <c r="H30" s="357"/>
      <c r="I30" s="453"/>
      <c r="J30" s="453"/>
      <c r="K30" s="357"/>
      <c r="L30" s="453"/>
      <c r="M30" s="358"/>
      <c r="N30" s="16"/>
      <c r="O30" s="362"/>
      <c r="P30" s="364"/>
      <c r="Q30" s="357"/>
      <c r="R30" s="453"/>
      <c r="S30" s="453"/>
      <c r="T30" s="454"/>
      <c r="U30" s="455"/>
      <c r="V30" s="455"/>
      <c r="W30" s="283"/>
      <c r="X30" s="283"/>
      <c r="Y30" s="283"/>
      <c r="Z30" s="440"/>
      <c r="AA30" s="440"/>
      <c r="AB30" s="441"/>
      <c r="AC30" s="456"/>
      <c r="AD30" s="457"/>
      <c r="AE30" s="457"/>
      <c r="AF30" s="458"/>
      <c r="AG30" s="16"/>
      <c r="AH30" s="16"/>
      <c r="AI30" s="10" t="str">
        <f>IF(OR(AC31=0,AC32=0),"←在籍生徒数（令和５年５月１日時点）が未記入です。","")</f>
        <v>←在籍生徒数（令和５年５月１日時点）が未記入です。</v>
      </c>
    </row>
    <row r="31" spans="1:35" ht="15" customHeight="1">
      <c r="A31" s="16"/>
      <c r="B31" s="16"/>
      <c r="C31" s="151" t="s">
        <v>4</v>
      </c>
      <c r="D31" s="151"/>
      <c r="E31" s="141"/>
      <c r="F31" s="142"/>
      <c r="G31" s="143"/>
      <c r="H31" s="141"/>
      <c r="I31" s="142"/>
      <c r="J31" s="143"/>
      <c r="K31" s="175" t="str">
        <f>IF(E31="","",SUM(E31:J31))</f>
        <v/>
      </c>
      <c r="L31" s="459"/>
      <c r="M31" s="460"/>
      <c r="N31" s="16"/>
      <c r="O31" s="151" t="s">
        <v>4</v>
      </c>
      <c r="P31" s="151"/>
      <c r="Q31" s="153"/>
      <c r="R31" s="296"/>
      <c r="S31" s="296"/>
      <c r="T31" s="153"/>
      <c r="U31" s="296"/>
      <c r="V31" s="296"/>
      <c r="W31" s="153"/>
      <c r="X31" s="296"/>
      <c r="Y31" s="296"/>
      <c r="Z31" s="156" t="str">
        <f>IF(Q31="","",SUM(Q31,W31))</f>
        <v/>
      </c>
      <c r="AA31" s="461"/>
      <c r="AB31" s="462"/>
      <c r="AC31" s="140"/>
      <c r="AD31" s="463"/>
      <c r="AE31" s="463"/>
      <c r="AF31" s="464"/>
      <c r="AG31" s="16"/>
      <c r="AH31" s="16"/>
      <c r="AI31" s="10" t="str">
        <f>IF(E31="","←新入生数（男）が未記入です。",IF(H31="","←中学を既卒の新入生数が未記入です。０の場合は「０」と記入してください。",IF(Q31="","←転入生数が未記入です。０の場合は「０」と記入ししてください。",IF(W31="","←編入生数が未記入です。０の場合は「０」と記入してください。",IF(T31="","←全日制からの転入生数が未記入です。０の場合は「０」と記入してください。",IF((Q31&lt;T31),"←全日制からの転入生数が転入生数全体より多いです。",""))))))</f>
        <v>←新入生数（男）が未記入です。</v>
      </c>
    </row>
    <row r="32" spans="1:35" ht="15" customHeight="1" thickBot="1">
      <c r="A32" s="16"/>
      <c r="B32" s="16"/>
      <c r="C32" s="149" t="s">
        <v>5</v>
      </c>
      <c r="D32" s="150"/>
      <c r="E32" s="153"/>
      <c r="F32" s="296"/>
      <c r="G32" s="296"/>
      <c r="H32" s="153"/>
      <c r="I32" s="296"/>
      <c r="J32" s="296"/>
      <c r="K32" s="176" t="str">
        <f>IF(E32="","",SUM(E32:J32))</f>
        <v/>
      </c>
      <c r="L32" s="465"/>
      <c r="M32" s="466"/>
      <c r="N32" s="16"/>
      <c r="O32" s="149" t="s">
        <v>5</v>
      </c>
      <c r="P32" s="150"/>
      <c r="Q32" s="153"/>
      <c r="R32" s="296"/>
      <c r="S32" s="296"/>
      <c r="T32" s="153"/>
      <c r="U32" s="296"/>
      <c r="V32" s="296"/>
      <c r="W32" s="153"/>
      <c r="X32" s="296"/>
      <c r="Y32" s="296"/>
      <c r="Z32" s="156" t="str">
        <f>IF(Q32="","",SUM(Q32,W32))</f>
        <v/>
      </c>
      <c r="AA32" s="461"/>
      <c r="AB32" s="462"/>
      <c r="AC32" s="168"/>
      <c r="AD32" s="467"/>
      <c r="AE32" s="467"/>
      <c r="AF32" s="468"/>
      <c r="AG32" s="16"/>
      <c r="AH32" s="16"/>
      <c r="AI32" s="10" t="str">
        <f>IF(E32="","←新入生数（女）が未記入です。",IF(H32="","←中学を既卒の新入生数が未記入です。０の場合は「０」と記入してください。",IF(Q32="","←転入生数が未記入です。０の場合は「０」と記入ししてください。",IF(W32="","←編入生数が未記入です。０の場合は「０」と記入してください。",IF(T32="","←全日制からの転入生数が未記入です。０の場合は「０」と記入してください。",IF((Q32&lt;T32),"←全日制からの転入生数が転入生数全体より多いです。",""))))))</f>
        <v>←新入生数（女）が未記入です。</v>
      </c>
    </row>
    <row r="33" spans="1:35" ht="15" hidden="1" customHeight="1">
      <c r="A33" s="16"/>
      <c r="B33" s="16"/>
      <c r="C33" s="27" t="s">
        <v>115</v>
      </c>
      <c r="D33" s="17"/>
      <c r="E33" s="17"/>
      <c r="F33" s="17"/>
      <c r="G33" s="17"/>
      <c r="H33" s="17"/>
      <c r="I33" s="24"/>
      <c r="J33" s="24"/>
      <c r="K33" s="24"/>
      <c r="L33" s="24"/>
      <c r="M33" s="24"/>
      <c r="N33" s="24"/>
      <c r="O33" s="24"/>
      <c r="P33" s="24"/>
      <c r="Q33" s="17"/>
      <c r="R33" s="27"/>
      <c r="S33" s="16"/>
      <c r="T33" s="16"/>
      <c r="U33" s="16"/>
      <c r="V33" s="16"/>
      <c r="W33" s="16"/>
      <c r="X33" s="27"/>
      <c r="Y33" s="16"/>
      <c r="Z33" s="16"/>
      <c r="AA33" s="16"/>
      <c r="AB33" s="16"/>
      <c r="AC33" s="16"/>
      <c r="AD33" s="16"/>
      <c r="AE33" s="16"/>
      <c r="AF33" s="16"/>
      <c r="AG33" s="16"/>
      <c r="AH33" s="16"/>
    </row>
    <row r="34" spans="1:35" ht="15" customHeight="1">
      <c r="A34" s="16"/>
      <c r="B34" s="16"/>
      <c r="C34" s="27"/>
      <c r="D34" s="17"/>
      <c r="E34" s="17"/>
      <c r="F34" s="17"/>
      <c r="G34" s="17"/>
      <c r="H34" s="17"/>
      <c r="I34" s="24"/>
      <c r="J34" s="24"/>
      <c r="K34" s="24"/>
      <c r="L34" s="24"/>
      <c r="M34" s="24"/>
      <c r="N34" s="24"/>
      <c r="O34" s="84" t="s">
        <v>297</v>
      </c>
      <c r="P34" s="24"/>
      <c r="Q34" s="17"/>
      <c r="R34" s="27"/>
      <c r="S34" s="16"/>
      <c r="T34" s="16"/>
      <c r="U34" s="16"/>
      <c r="V34" s="16"/>
      <c r="W34" s="16"/>
      <c r="X34" s="27"/>
      <c r="Y34" s="16"/>
      <c r="Z34" s="16"/>
      <c r="AA34" s="16"/>
      <c r="AB34" s="16"/>
      <c r="AC34" s="16"/>
      <c r="AD34" s="16"/>
      <c r="AE34" s="16"/>
      <c r="AF34" s="16"/>
      <c r="AG34" s="16"/>
      <c r="AH34" s="16"/>
    </row>
    <row r="35" spans="1:35" ht="8.4499999999999993" customHeight="1">
      <c r="A35" s="16"/>
      <c r="B35" s="16"/>
      <c r="C35" s="16"/>
      <c r="D35" s="17"/>
      <c r="E35" s="17"/>
      <c r="F35" s="17"/>
      <c r="G35" s="17"/>
      <c r="H35" s="17"/>
      <c r="I35" s="17"/>
      <c r="J35" s="17"/>
      <c r="K35" s="17"/>
      <c r="L35" s="17"/>
      <c r="M35" s="17"/>
      <c r="N35" s="17"/>
      <c r="O35" s="38"/>
      <c r="P35" s="16"/>
      <c r="Q35" s="16"/>
      <c r="R35" s="16"/>
      <c r="S35" s="16"/>
      <c r="T35" s="27"/>
      <c r="U35" s="16"/>
      <c r="V35" s="16"/>
      <c r="W35" s="16"/>
      <c r="X35" s="16"/>
      <c r="Y35" s="16"/>
      <c r="Z35" s="16"/>
      <c r="AA35" s="16"/>
      <c r="AB35" s="16"/>
      <c r="AC35" s="16"/>
      <c r="AD35" s="16"/>
      <c r="AE35" s="16"/>
      <c r="AF35" s="16"/>
      <c r="AG35" s="16"/>
      <c r="AH35" s="16"/>
    </row>
    <row r="36" spans="1:35" ht="15" customHeight="1">
      <c r="A36" s="16"/>
      <c r="B36" s="16"/>
      <c r="C36" s="16" t="s">
        <v>288</v>
      </c>
      <c r="D36" s="17"/>
      <c r="E36" s="17"/>
      <c r="F36" s="17"/>
      <c r="G36" s="17"/>
      <c r="H36" s="17"/>
      <c r="I36" s="17"/>
      <c r="J36" s="17"/>
      <c r="K36" s="17"/>
      <c r="L36" s="17"/>
      <c r="M36" s="17"/>
      <c r="N36" s="17"/>
      <c r="O36" s="16"/>
      <c r="P36" s="16"/>
      <c r="Q36" s="16"/>
      <c r="R36" s="16"/>
      <c r="S36" s="16"/>
      <c r="T36" s="16"/>
      <c r="U36" s="27"/>
      <c r="V36" s="16"/>
      <c r="W36" s="16"/>
      <c r="X36" s="16"/>
      <c r="Y36" s="16"/>
      <c r="Z36" s="16"/>
      <c r="AA36" s="16"/>
      <c r="AB36" s="16"/>
      <c r="AC36" s="18"/>
      <c r="AD36" s="16"/>
      <c r="AE36" s="16"/>
      <c r="AF36" s="16"/>
      <c r="AG36" s="16"/>
      <c r="AH36" s="16"/>
    </row>
    <row r="37" spans="1:35" ht="15" customHeight="1">
      <c r="A37" s="16"/>
      <c r="B37" s="16"/>
      <c r="C37" s="112" t="s">
        <v>753</v>
      </c>
      <c r="D37" s="17"/>
      <c r="E37" s="17"/>
      <c r="F37" s="17"/>
      <c r="G37" s="17"/>
      <c r="H37" s="17"/>
      <c r="I37" s="17"/>
      <c r="J37" s="17"/>
      <c r="K37" s="17"/>
      <c r="L37" s="17"/>
      <c r="M37" s="17"/>
      <c r="N37" s="17"/>
      <c r="O37" s="16"/>
      <c r="P37" s="16"/>
      <c r="Q37" s="16"/>
      <c r="R37" s="16"/>
      <c r="S37" s="16"/>
      <c r="T37" s="16"/>
      <c r="U37" s="27"/>
      <c r="V37" s="16"/>
      <c r="W37" s="16"/>
      <c r="X37" s="16"/>
      <c r="Y37" s="16"/>
      <c r="Z37" s="16"/>
      <c r="AA37" s="16"/>
      <c r="AB37" s="16"/>
      <c r="AC37" s="18" t="s">
        <v>53</v>
      </c>
      <c r="AD37" s="16"/>
      <c r="AE37" s="16"/>
      <c r="AF37" s="16"/>
      <c r="AG37" s="16"/>
      <c r="AH37" s="16"/>
    </row>
    <row r="38" spans="1:35" ht="15" customHeight="1">
      <c r="A38" s="16"/>
      <c r="B38" s="16"/>
      <c r="C38" s="151" t="s">
        <v>134</v>
      </c>
      <c r="D38" s="151"/>
      <c r="E38" s="151"/>
      <c r="F38" s="151"/>
      <c r="G38" s="151" t="s">
        <v>6</v>
      </c>
      <c r="H38" s="151"/>
      <c r="I38" s="151"/>
      <c r="J38" s="151" t="s">
        <v>135</v>
      </c>
      <c r="K38" s="151"/>
      <c r="L38" s="151"/>
      <c r="M38" s="151" t="s">
        <v>136</v>
      </c>
      <c r="N38" s="151"/>
      <c r="O38" s="181"/>
      <c r="P38" s="469"/>
      <c r="Q38" s="253" t="s">
        <v>134</v>
      </c>
      <c r="R38" s="151"/>
      <c r="S38" s="151"/>
      <c r="T38" s="151"/>
      <c r="U38" s="151" t="s">
        <v>6</v>
      </c>
      <c r="V38" s="151"/>
      <c r="W38" s="151"/>
      <c r="X38" s="151" t="s">
        <v>135</v>
      </c>
      <c r="Y38" s="151"/>
      <c r="Z38" s="151"/>
      <c r="AA38" s="151" t="s">
        <v>136</v>
      </c>
      <c r="AB38" s="151"/>
      <c r="AC38" s="151"/>
      <c r="AD38" s="16"/>
      <c r="AE38" s="16"/>
      <c r="AF38" s="16"/>
      <c r="AG38" s="16"/>
      <c r="AH38" s="16"/>
    </row>
    <row r="39" spans="1:35" ht="15" customHeight="1">
      <c r="A39" s="16"/>
      <c r="B39" s="16"/>
      <c r="C39" s="470" t="s">
        <v>137</v>
      </c>
      <c r="D39" s="151" t="s">
        <v>303</v>
      </c>
      <c r="E39" s="151"/>
      <c r="F39" s="151"/>
      <c r="G39" s="208">
        <f>SUM(J39:O39)</f>
        <v>0</v>
      </c>
      <c r="H39" s="208"/>
      <c r="I39" s="208"/>
      <c r="J39" s="252"/>
      <c r="K39" s="252"/>
      <c r="L39" s="252"/>
      <c r="M39" s="252"/>
      <c r="N39" s="252"/>
      <c r="O39" s="249"/>
      <c r="P39" s="471"/>
      <c r="Q39" s="472" t="s">
        <v>162</v>
      </c>
      <c r="R39" s="151" t="s">
        <v>163</v>
      </c>
      <c r="S39" s="151"/>
      <c r="T39" s="151"/>
      <c r="U39" s="208">
        <f t="shared" ref="U39:U62" si="0">SUM(X39:AC39)</f>
        <v>0</v>
      </c>
      <c r="V39" s="208"/>
      <c r="W39" s="208"/>
      <c r="X39" s="252"/>
      <c r="Y39" s="252"/>
      <c r="Z39" s="252"/>
      <c r="AA39" s="252"/>
      <c r="AB39" s="252"/>
      <c r="AC39" s="252"/>
      <c r="AD39" s="16"/>
      <c r="AE39" s="16"/>
      <c r="AF39" s="16"/>
      <c r="AG39" s="16"/>
      <c r="AH39" s="16"/>
      <c r="AI39" s="10" t="str">
        <f>IF(U64=0,"←生徒数（男女）が未記入です。",IF(AND(NOT(AA17=X64)),"←計が１.（１）①年齢別生徒数（男）と一致していません。",""))</f>
        <v>←生徒数（男女）が未記入です。</v>
      </c>
    </row>
    <row r="40" spans="1:35" ht="15" customHeight="1">
      <c r="A40" s="16"/>
      <c r="B40" s="16"/>
      <c r="C40" s="473"/>
      <c r="D40" s="151" t="s">
        <v>138</v>
      </c>
      <c r="E40" s="151"/>
      <c r="F40" s="151"/>
      <c r="G40" s="208">
        <f t="shared" ref="G40:G61" si="1">SUM(J40:O40)</f>
        <v>0</v>
      </c>
      <c r="H40" s="208"/>
      <c r="I40" s="208"/>
      <c r="J40" s="252"/>
      <c r="K40" s="252"/>
      <c r="L40" s="252"/>
      <c r="M40" s="252"/>
      <c r="N40" s="252"/>
      <c r="O40" s="249"/>
      <c r="P40" s="471"/>
      <c r="Q40" s="472"/>
      <c r="R40" s="151" t="s">
        <v>164</v>
      </c>
      <c r="S40" s="151"/>
      <c r="T40" s="151"/>
      <c r="U40" s="208">
        <f t="shared" si="0"/>
        <v>0</v>
      </c>
      <c r="V40" s="208"/>
      <c r="W40" s="208"/>
      <c r="X40" s="252"/>
      <c r="Y40" s="252"/>
      <c r="Z40" s="252"/>
      <c r="AA40" s="252"/>
      <c r="AB40" s="252"/>
      <c r="AC40" s="252"/>
      <c r="AD40" s="16"/>
      <c r="AE40" s="16"/>
      <c r="AF40" s="16"/>
      <c r="AG40" s="16"/>
      <c r="AH40" s="16"/>
      <c r="AI40" s="10" t="str">
        <f>IF(U64=0,"",IF(AND(NOT(AA64=AA18)),"←計が１.（１）①年齢別生徒数（女）と一致していません。",""))</f>
        <v/>
      </c>
    </row>
    <row r="41" spans="1:35" ht="15" customHeight="1">
      <c r="A41" s="16"/>
      <c r="B41" s="16"/>
      <c r="C41" s="473"/>
      <c r="D41" s="151" t="s">
        <v>139</v>
      </c>
      <c r="E41" s="151"/>
      <c r="F41" s="151"/>
      <c r="G41" s="208">
        <f t="shared" si="1"/>
        <v>0</v>
      </c>
      <c r="H41" s="208"/>
      <c r="I41" s="208"/>
      <c r="J41" s="252"/>
      <c r="K41" s="252"/>
      <c r="L41" s="252"/>
      <c r="M41" s="252"/>
      <c r="N41" s="252"/>
      <c r="O41" s="249"/>
      <c r="P41" s="471"/>
      <c r="Q41" s="472"/>
      <c r="R41" s="151" t="s">
        <v>165</v>
      </c>
      <c r="S41" s="151"/>
      <c r="T41" s="151"/>
      <c r="U41" s="208">
        <f t="shared" si="0"/>
        <v>0</v>
      </c>
      <c r="V41" s="208"/>
      <c r="W41" s="208"/>
      <c r="X41" s="252"/>
      <c r="Y41" s="252"/>
      <c r="Z41" s="252"/>
      <c r="AA41" s="252"/>
      <c r="AB41" s="252"/>
      <c r="AC41" s="252"/>
      <c r="AD41" s="16"/>
      <c r="AE41" s="16"/>
      <c r="AF41" s="16"/>
      <c r="AG41" s="16"/>
      <c r="AH41" s="16"/>
    </row>
    <row r="42" spans="1:35" ht="15" customHeight="1">
      <c r="A42" s="16"/>
      <c r="B42" s="16"/>
      <c r="C42" s="473"/>
      <c r="D42" s="151" t="s">
        <v>140</v>
      </c>
      <c r="E42" s="151"/>
      <c r="F42" s="151"/>
      <c r="G42" s="208">
        <f t="shared" si="1"/>
        <v>0</v>
      </c>
      <c r="H42" s="208"/>
      <c r="I42" s="208"/>
      <c r="J42" s="252"/>
      <c r="K42" s="252"/>
      <c r="L42" s="252"/>
      <c r="M42" s="252"/>
      <c r="N42" s="252"/>
      <c r="O42" s="249"/>
      <c r="P42" s="471"/>
      <c r="Q42" s="472"/>
      <c r="R42" s="151" t="s">
        <v>166</v>
      </c>
      <c r="S42" s="151"/>
      <c r="T42" s="151"/>
      <c r="U42" s="208">
        <f t="shared" si="0"/>
        <v>0</v>
      </c>
      <c r="V42" s="208"/>
      <c r="W42" s="208"/>
      <c r="X42" s="252"/>
      <c r="Y42" s="252"/>
      <c r="Z42" s="252"/>
      <c r="AA42" s="252"/>
      <c r="AB42" s="252"/>
      <c r="AC42" s="252"/>
      <c r="AD42" s="16"/>
      <c r="AE42" s="16"/>
      <c r="AF42" s="16"/>
      <c r="AG42" s="16"/>
      <c r="AH42" s="16"/>
    </row>
    <row r="43" spans="1:35" ht="15" customHeight="1">
      <c r="A43" s="16"/>
      <c r="B43" s="16"/>
      <c r="C43" s="473"/>
      <c r="D43" s="151" t="s">
        <v>141</v>
      </c>
      <c r="E43" s="151"/>
      <c r="F43" s="151"/>
      <c r="G43" s="208">
        <f t="shared" si="1"/>
        <v>0</v>
      </c>
      <c r="H43" s="208"/>
      <c r="I43" s="208"/>
      <c r="J43" s="252"/>
      <c r="K43" s="252"/>
      <c r="L43" s="252"/>
      <c r="M43" s="252"/>
      <c r="N43" s="252"/>
      <c r="O43" s="249"/>
      <c r="P43" s="471"/>
      <c r="Q43" s="472"/>
      <c r="R43" s="151" t="s">
        <v>167</v>
      </c>
      <c r="S43" s="151"/>
      <c r="T43" s="151"/>
      <c r="U43" s="208">
        <f t="shared" si="0"/>
        <v>0</v>
      </c>
      <c r="V43" s="208"/>
      <c r="W43" s="208"/>
      <c r="X43" s="252"/>
      <c r="Y43" s="252"/>
      <c r="Z43" s="252"/>
      <c r="AA43" s="252"/>
      <c r="AB43" s="252"/>
      <c r="AC43" s="252"/>
      <c r="AD43" s="16"/>
      <c r="AE43" s="16"/>
      <c r="AF43" s="16"/>
      <c r="AG43" s="16"/>
      <c r="AH43" s="16"/>
    </row>
    <row r="44" spans="1:35" ht="15" customHeight="1">
      <c r="A44" s="16"/>
      <c r="B44" s="16"/>
      <c r="C44" s="473"/>
      <c r="D44" s="151" t="s">
        <v>142</v>
      </c>
      <c r="E44" s="151"/>
      <c r="F44" s="151"/>
      <c r="G44" s="208">
        <f t="shared" si="1"/>
        <v>0</v>
      </c>
      <c r="H44" s="208"/>
      <c r="I44" s="208"/>
      <c r="J44" s="252"/>
      <c r="K44" s="252"/>
      <c r="L44" s="252"/>
      <c r="M44" s="252"/>
      <c r="N44" s="252"/>
      <c r="O44" s="249"/>
      <c r="P44" s="471"/>
      <c r="Q44" s="472"/>
      <c r="R44" s="151" t="s">
        <v>168</v>
      </c>
      <c r="S44" s="151"/>
      <c r="T44" s="151"/>
      <c r="U44" s="208">
        <f t="shared" si="0"/>
        <v>0</v>
      </c>
      <c r="V44" s="208"/>
      <c r="W44" s="208"/>
      <c r="X44" s="252"/>
      <c r="Y44" s="252"/>
      <c r="Z44" s="252"/>
      <c r="AA44" s="252"/>
      <c r="AB44" s="252"/>
      <c r="AC44" s="252"/>
      <c r="AD44" s="16"/>
      <c r="AE44" s="16"/>
      <c r="AF44" s="16"/>
      <c r="AG44" s="16"/>
      <c r="AH44" s="16"/>
    </row>
    <row r="45" spans="1:35" ht="15" customHeight="1">
      <c r="A45" s="16"/>
      <c r="B45" s="16"/>
      <c r="C45" s="474"/>
      <c r="D45" s="151" t="s">
        <v>143</v>
      </c>
      <c r="E45" s="151"/>
      <c r="F45" s="151"/>
      <c r="G45" s="208">
        <f t="shared" si="1"/>
        <v>0</v>
      </c>
      <c r="H45" s="208"/>
      <c r="I45" s="208"/>
      <c r="J45" s="252"/>
      <c r="K45" s="252"/>
      <c r="L45" s="252"/>
      <c r="M45" s="252"/>
      <c r="N45" s="252"/>
      <c r="O45" s="249"/>
      <c r="P45" s="471"/>
      <c r="Q45" s="472"/>
      <c r="R45" s="151" t="s">
        <v>169</v>
      </c>
      <c r="S45" s="151"/>
      <c r="T45" s="151"/>
      <c r="U45" s="208">
        <f t="shared" si="0"/>
        <v>0</v>
      </c>
      <c r="V45" s="208"/>
      <c r="W45" s="208"/>
      <c r="X45" s="252"/>
      <c r="Y45" s="252"/>
      <c r="Z45" s="252"/>
      <c r="AA45" s="252"/>
      <c r="AB45" s="252"/>
      <c r="AC45" s="252"/>
      <c r="AD45" s="16"/>
      <c r="AE45" s="16"/>
      <c r="AF45" s="16"/>
      <c r="AG45" s="16"/>
      <c r="AH45" s="16"/>
    </row>
    <row r="46" spans="1:35" ht="15" customHeight="1">
      <c r="A46" s="16"/>
      <c r="B46" s="16"/>
      <c r="C46" s="475" t="s">
        <v>144</v>
      </c>
      <c r="D46" s="151" t="s">
        <v>145</v>
      </c>
      <c r="E46" s="151"/>
      <c r="F46" s="151"/>
      <c r="G46" s="208">
        <f t="shared" si="1"/>
        <v>0</v>
      </c>
      <c r="H46" s="208"/>
      <c r="I46" s="208"/>
      <c r="J46" s="252"/>
      <c r="K46" s="252"/>
      <c r="L46" s="252"/>
      <c r="M46" s="252"/>
      <c r="N46" s="252"/>
      <c r="O46" s="249"/>
      <c r="P46" s="471"/>
      <c r="Q46" s="472" t="s">
        <v>170</v>
      </c>
      <c r="R46" s="151" t="s">
        <v>171</v>
      </c>
      <c r="S46" s="151"/>
      <c r="T46" s="151"/>
      <c r="U46" s="208">
        <f t="shared" si="0"/>
        <v>0</v>
      </c>
      <c r="V46" s="208"/>
      <c r="W46" s="208"/>
      <c r="X46" s="252"/>
      <c r="Y46" s="252"/>
      <c r="Z46" s="252"/>
      <c r="AA46" s="252"/>
      <c r="AB46" s="252"/>
      <c r="AC46" s="252"/>
      <c r="AD46" s="16"/>
      <c r="AE46" s="16"/>
      <c r="AF46" s="16"/>
      <c r="AG46" s="16"/>
      <c r="AH46" s="16"/>
    </row>
    <row r="47" spans="1:35" ht="15" customHeight="1">
      <c r="A47" s="16"/>
      <c r="B47" s="16"/>
      <c r="C47" s="475"/>
      <c r="D47" s="151" t="s">
        <v>146</v>
      </c>
      <c r="E47" s="151"/>
      <c r="F47" s="151"/>
      <c r="G47" s="208">
        <f t="shared" si="1"/>
        <v>0</v>
      </c>
      <c r="H47" s="208"/>
      <c r="I47" s="208"/>
      <c r="J47" s="252"/>
      <c r="K47" s="252"/>
      <c r="L47" s="252"/>
      <c r="M47" s="252"/>
      <c r="N47" s="252"/>
      <c r="O47" s="249"/>
      <c r="P47" s="471"/>
      <c r="Q47" s="472"/>
      <c r="R47" s="151" t="s">
        <v>172</v>
      </c>
      <c r="S47" s="151"/>
      <c r="T47" s="151"/>
      <c r="U47" s="208">
        <f t="shared" si="0"/>
        <v>0</v>
      </c>
      <c r="V47" s="208"/>
      <c r="W47" s="208"/>
      <c r="X47" s="252"/>
      <c r="Y47" s="252"/>
      <c r="Z47" s="252"/>
      <c r="AA47" s="252"/>
      <c r="AB47" s="252"/>
      <c r="AC47" s="252"/>
      <c r="AD47" s="16"/>
      <c r="AE47" s="16"/>
      <c r="AF47" s="16"/>
      <c r="AG47" s="16"/>
      <c r="AH47" s="16"/>
    </row>
    <row r="48" spans="1:35" ht="15" customHeight="1">
      <c r="A48" s="16"/>
      <c r="B48" s="16"/>
      <c r="C48" s="475"/>
      <c r="D48" s="151" t="s">
        <v>147</v>
      </c>
      <c r="E48" s="151"/>
      <c r="F48" s="151"/>
      <c r="G48" s="208">
        <f t="shared" si="1"/>
        <v>0</v>
      </c>
      <c r="H48" s="208"/>
      <c r="I48" s="208"/>
      <c r="J48" s="252"/>
      <c r="K48" s="252"/>
      <c r="L48" s="252"/>
      <c r="M48" s="252"/>
      <c r="N48" s="252"/>
      <c r="O48" s="249"/>
      <c r="P48" s="471"/>
      <c r="Q48" s="472"/>
      <c r="R48" s="151" t="s">
        <v>173</v>
      </c>
      <c r="S48" s="151"/>
      <c r="T48" s="151"/>
      <c r="U48" s="208">
        <f t="shared" si="0"/>
        <v>0</v>
      </c>
      <c r="V48" s="208"/>
      <c r="W48" s="208"/>
      <c r="X48" s="252"/>
      <c r="Y48" s="252"/>
      <c r="Z48" s="252"/>
      <c r="AA48" s="252"/>
      <c r="AB48" s="252"/>
      <c r="AC48" s="252"/>
      <c r="AD48" s="16"/>
      <c r="AE48" s="16"/>
      <c r="AF48" s="16"/>
      <c r="AG48" s="16"/>
      <c r="AH48" s="16"/>
    </row>
    <row r="49" spans="1:35" ht="15" customHeight="1">
      <c r="A49" s="16"/>
      <c r="B49" s="16"/>
      <c r="C49" s="475"/>
      <c r="D49" s="151" t="s">
        <v>148</v>
      </c>
      <c r="E49" s="151"/>
      <c r="F49" s="151"/>
      <c r="G49" s="208">
        <f t="shared" si="1"/>
        <v>0</v>
      </c>
      <c r="H49" s="208"/>
      <c r="I49" s="208"/>
      <c r="J49" s="252"/>
      <c r="K49" s="252"/>
      <c r="L49" s="252"/>
      <c r="M49" s="252"/>
      <c r="N49" s="252"/>
      <c r="O49" s="249"/>
      <c r="P49" s="471"/>
      <c r="Q49" s="472"/>
      <c r="R49" s="151" t="s">
        <v>174</v>
      </c>
      <c r="S49" s="151"/>
      <c r="T49" s="151"/>
      <c r="U49" s="208">
        <f t="shared" si="0"/>
        <v>0</v>
      </c>
      <c r="V49" s="208"/>
      <c r="W49" s="208"/>
      <c r="X49" s="252"/>
      <c r="Y49" s="252"/>
      <c r="Z49" s="252"/>
      <c r="AA49" s="252"/>
      <c r="AB49" s="252"/>
      <c r="AC49" s="252"/>
      <c r="AD49" s="16"/>
      <c r="AE49" s="16"/>
      <c r="AF49" s="16"/>
      <c r="AG49" s="16"/>
      <c r="AH49" s="16"/>
    </row>
    <row r="50" spans="1:35" ht="15" customHeight="1">
      <c r="A50" s="16"/>
      <c r="B50" s="16"/>
      <c r="C50" s="475"/>
      <c r="D50" s="151" t="s">
        <v>149</v>
      </c>
      <c r="E50" s="151"/>
      <c r="F50" s="151"/>
      <c r="G50" s="208">
        <f t="shared" si="1"/>
        <v>0</v>
      </c>
      <c r="H50" s="208"/>
      <c r="I50" s="208"/>
      <c r="J50" s="252"/>
      <c r="K50" s="252"/>
      <c r="L50" s="252"/>
      <c r="M50" s="252"/>
      <c r="N50" s="252"/>
      <c r="O50" s="249"/>
      <c r="P50" s="471"/>
      <c r="Q50" s="472"/>
      <c r="R50" s="151" t="s">
        <v>175</v>
      </c>
      <c r="S50" s="151"/>
      <c r="T50" s="151"/>
      <c r="U50" s="208">
        <f t="shared" si="0"/>
        <v>0</v>
      </c>
      <c r="V50" s="208"/>
      <c r="W50" s="208"/>
      <c r="X50" s="252"/>
      <c r="Y50" s="252"/>
      <c r="Z50" s="252"/>
      <c r="AA50" s="252"/>
      <c r="AB50" s="252"/>
      <c r="AC50" s="252"/>
      <c r="AD50" s="16"/>
      <c r="AE50" s="16"/>
      <c r="AF50" s="16"/>
      <c r="AG50" s="16"/>
      <c r="AH50" s="16"/>
    </row>
    <row r="51" spans="1:35" ht="15" customHeight="1">
      <c r="A51" s="16"/>
      <c r="B51" s="16"/>
      <c r="C51" s="475"/>
      <c r="D51" s="151" t="s">
        <v>150</v>
      </c>
      <c r="E51" s="151"/>
      <c r="F51" s="151"/>
      <c r="G51" s="208">
        <f t="shared" si="1"/>
        <v>0</v>
      </c>
      <c r="H51" s="208"/>
      <c r="I51" s="208"/>
      <c r="J51" s="252"/>
      <c r="K51" s="252"/>
      <c r="L51" s="252"/>
      <c r="M51" s="252"/>
      <c r="N51" s="252"/>
      <c r="O51" s="249"/>
      <c r="P51" s="471"/>
      <c r="Q51" s="472" t="s">
        <v>176</v>
      </c>
      <c r="R51" s="151" t="s">
        <v>177</v>
      </c>
      <c r="S51" s="151"/>
      <c r="T51" s="151"/>
      <c r="U51" s="208">
        <f t="shared" si="0"/>
        <v>0</v>
      </c>
      <c r="V51" s="208"/>
      <c r="W51" s="208"/>
      <c r="X51" s="252"/>
      <c r="Y51" s="252"/>
      <c r="Z51" s="252"/>
      <c r="AA51" s="252"/>
      <c r="AB51" s="252"/>
      <c r="AC51" s="252"/>
      <c r="AD51" s="16"/>
      <c r="AE51" s="16"/>
      <c r="AF51" s="16"/>
      <c r="AG51" s="16"/>
      <c r="AH51" s="16"/>
    </row>
    <row r="52" spans="1:35" ht="15" customHeight="1">
      <c r="A52" s="16"/>
      <c r="B52" s="16"/>
      <c r="C52" s="475"/>
      <c r="D52" s="151" t="s">
        <v>151</v>
      </c>
      <c r="E52" s="151"/>
      <c r="F52" s="151"/>
      <c r="G52" s="208">
        <f t="shared" si="1"/>
        <v>0</v>
      </c>
      <c r="H52" s="208"/>
      <c r="I52" s="208"/>
      <c r="J52" s="252"/>
      <c r="K52" s="252"/>
      <c r="L52" s="252"/>
      <c r="M52" s="252"/>
      <c r="N52" s="252"/>
      <c r="O52" s="249"/>
      <c r="P52" s="471"/>
      <c r="Q52" s="472"/>
      <c r="R52" s="151" t="s">
        <v>178</v>
      </c>
      <c r="S52" s="151"/>
      <c r="T52" s="151"/>
      <c r="U52" s="208">
        <f t="shared" si="0"/>
        <v>0</v>
      </c>
      <c r="V52" s="208"/>
      <c r="W52" s="208"/>
      <c r="X52" s="252"/>
      <c r="Y52" s="252"/>
      <c r="Z52" s="252"/>
      <c r="AA52" s="252"/>
      <c r="AB52" s="252"/>
      <c r="AC52" s="252"/>
      <c r="AD52" s="16"/>
      <c r="AE52" s="16"/>
      <c r="AF52" s="16"/>
      <c r="AG52" s="16"/>
      <c r="AH52" s="16"/>
    </row>
    <row r="53" spans="1:35" ht="15" customHeight="1">
      <c r="A53" s="16"/>
      <c r="B53" s="16"/>
      <c r="C53" s="476" t="s">
        <v>152</v>
      </c>
      <c r="D53" s="151" t="s">
        <v>153</v>
      </c>
      <c r="E53" s="151"/>
      <c r="F53" s="151"/>
      <c r="G53" s="208">
        <f t="shared" si="1"/>
        <v>0</v>
      </c>
      <c r="H53" s="208"/>
      <c r="I53" s="208"/>
      <c r="J53" s="252"/>
      <c r="K53" s="252"/>
      <c r="L53" s="252"/>
      <c r="M53" s="252"/>
      <c r="N53" s="252"/>
      <c r="O53" s="249"/>
      <c r="P53" s="471"/>
      <c r="Q53" s="472"/>
      <c r="R53" s="151" t="s">
        <v>179</v>
      </c>
      <c r="S53" s="151"/>
      <c r="T53" s="151"/>
      <c r="U53" s="208">
        <f t="shared" si="0"/>
        <v>0</v>
      </c>
      <c r="V53" s="208"/>
      <c r="W53" s="208"/>
      <c r="X53" s="252"/>
      <c r="Y53" s="252"/>
      <c r="Z53" s="252"/>
      <c r="AA53" s="252"/>
      <c r="AB53" s="252"/>
      <c r="AC53" s="252"/>
      <c r="AD53" s="16"/>
      <c r="AE53" s="16"/>
      <c r="AF53" s="16"/>
      <c r="AG53" s="16"/>
      <c r="AH53" s="16"/>
    </row>
    <row r="54" spans="1:35" ht="15" customHeight="1">
      <c r="A54" s="16"/>
      <c r="B54" s="16"/>
      <c r="C54" s="476"/>
      <c r="D54" s="151" t="s">
        <v>154</v>
      </c>
      <c r="E54" s="151"/>
      <c r="F54" s="151"/>
      <c r="G54" s="208">
        <f t="shared" si="1"/>
        <v>0</v>
      </c>
      <c r="H54" s="208"/>
      <c r="I54" s="208"/>
      <c r="J54" s="252"/>
      <c r="K54" s="252"/>
      <c r="L54" s="252"/>
      <c r="M54" s="252"/>
      <c r="N54" s="252"/>
      <c r="O54" s="249"/>
      <c r="P54" s="471"/>
      <c r="Q54" s="472"/>
      <c r="R54" s="151" t="s">
        <v>180</v>
      </c>
      <c r="S54" s="151"/>
      <c r="T54" s="151"/>
      <c r="U54" s="208">
        <f t="shared" si="0"/>
        <v>0</v>
      </c>
      <c r="V54" s="208"/>
      <c r="W54" s="208"/>
      <c r="X54" s="252"/>
      <c r="Y54" s="252"/>
      <c r="Z54" s="252"/>
      <c r="AA54" s="252"/>
      <c r="AB54" s="252"/>
      <c r="AC54" s="252"/>
      <c r="AD54" s="16"/>
      <c r="AE54" s="16"/>
      <c r="AF54" s="16"/>
      <c r="AG54" s="16"/>
      <c r="AH54" s="16"/>
    </row>
    <row r="55" spans="1:35" ht="15" customHeight="1">
      <c r="A55" s="16"/>
      <c r="B55" s="16"/>
      <c r="C55" s="476"/>
      <c r="D55" s="151" t="s">
        <v>155</v>
      </c>
      <c r="E55" s="151"/>
      <c r="F55" s="151"/>
      <c r="G55" s="208">
        <f t="shared" si="1"/>
        <v>0</v>
      </c>
      <c r="H55" s="208"/>
      <c r="I55" s="208"/>
      <c r="J55" s="252"/>
      <c r="K55" s="252"/>
      <c r="L55" s="252"/>
      <c r="M55" s="252"/>
      <c r="N55" s="252"/>
      <c r="O55" s="249"/>
      <c r="P55" s="471"/>
      <c r="Q55" s="472" t="s">
        <v>181</v>
      </c>
      <c r="R55" s="151" t="s">
        <v>182</v>
      </c>
      <c r="S55" s="151"/>
      <c r="T55" s="151"/>
      <c r="U55" s="208">
        <f t="shared" si="0"/>
        <v>0</v>
      </c>
      <c r="V55" s="208"/>
      <c r="W55" s="208"/>
      <c r="X55" s="252"/>
      <c r="Y55" s="252"/>
      <c r="Z55" s="252"/>
      <c r="AA55" s="252"/>
      <c r="AB55" s="252"/>
      <c r="AC55" s="252"/>
      <c r="AD55" s="16"/>
      <c r="AE55" s="16"/>
      <c r="AF55" s="16"/>
      <c r="AG55" s="16"/>
      <c r="AH55" s="16"/>
    </row>
    <row r="56" spans="1:35" ht="15" customHeight="1">
      <c r="A56" s="16"/>
      <c r="B56" s="16"/>
      <c r="C56" s="476"/>
      <c r="D56" s="151" t="s">
        <v>156</v>
      </c>
      <c r="E56" s="151"/>
      <c r="F56" s="151"/>
      <c r="G56" s="208">
        <f t="shared" si="1"/>
        <v>0</v>
      </c>
      <c r="H56" s="208"/>
      <c r="I56" s="208"/>
      <c r="J56" s="252"/>
      <c r="K56" s="252"/>
      <c r="L56" s="252"/>
      <c r="M56" s="252"/>
      <c r="N56" s="252"/>
      <c r="O56" s="249"/>
      <c r="P56" s="471"/>
      <c r="Q56" s="472"/>
      <c r="R56" s="151" t="s">
        <v>183</v>
      </c>
      <c r="S56" s="151"/>
      <c r="T56" s="151"/>
      <c r="U56" s="208">
        <f t="shared" si="0"/>
        <v>0</v>
      </c>
      <c r="V56" s="208"/>
      <c r="W56" s="208"/>
      <c r="X56" s="252"/>
      <c r="Y56" s="252"/>
      <c r="Z56" s="252"/>
      <c r="AA56" s="252"/>
      <c r="AB56" s="252"/>
      <c r="AC56" s="252"/>
      <c r="AD56" s="16"/>
      <c r="AE56" s="16"/>
      <c r="AF56" s="16"/>
      <c r="AG56" s="16"/>
      <c r="AH56" s="16"/>
    </row>
    <row r="57" spans="1:35" ht="15" customHeight="1">
      <c r="A57" s="16"/>
      <c r="B57" s="16"/>
      <c r="C57" s="476"/>
      <c r="D57" s="151" t="s">
        <v>157</v>
      </c>
      <c r="E57" s="151"/>
      <c r="F57" s="151"/>
      <c r="G57" s="208">
        <f t="shared" si="1"/>
        <v>0</v>
      </c>
      <c r="H57" s="208"/>
      <c r="I57" s="208"/>
      <c r="J57" s="252"/>
      <c r="K57" s="252"/>
      <c r="L57" s="252"/>
      <c r="M57" s="252"/>
      <c r="N57" s="252"/>
      <c r="O57" s="249"/>
      <c r="P57" s="471"/>
      <c r="Q57" s="472"/>
      <c r="R57" s="151" t="s">
        <v>184</v>
      </c>
      <c r="S57" s="151"/>
      <c r="T57" s="151"/>
      <c r="U57" s="208">
        <f t="shared" si="0"/>
        <v>0</v>
      </c>
      <c r="V57" s="208"/>
      <c r="W57" s="208"/>
      <c r="X57" s="252"/>
      <c r="Y57" s="252"/>
      <c r="Z57" s="252"/>
      <c r="AA57" s="252"/>
      <c r="AB57" s="252"/>
      <c r="AC57" s="252"/>
      <c r="AD57" s="16"/>
      <c r="AE57" s="16"/>
      <c r="AF57" s="16"/>
      <c r="AG57" s="16"/>
      <c r="AH57" s="16"/>
    </row>
    <row r="58" spans="1:35" ht="15" customHeight="1">
      <c r="A58" s="16"/>
      <c r="B58" s="16"/>
      <c r="C58" s="476"/>
      <c r="D58" s="151" t="s">
        <v>158</v>
      </c>
      <c r="E58" s="151"/>
      <c r="F58" s="151"/>
      <c r="G58" s="208">
        <f t="shared" si="1"/>
        <v>0</v>
      </c>
      <c r="H58" s="208"/>
      <c r="I58" s="208"/>
      <c r="J58" s="252"/>
      <c r="K58" s="252"/>
      <c r="L58" s="252"/>
      <c r="M58" s="252"/>
      <c r="N58" s="252"/>
      <c r="O58" s="249"/>
      <c r="P58" s="471"/>
      <c r="Q58" s="472"/>
      <c r="R58" s="151" t="s">
        <v>185</v>
      </c>
      <c r="S58" s="151"/>
      <c r="T58" s="151"/>
      <c r="U58" s="208">
        <f t="shared" si="0"/>
        <v>0</v>
      </c>
      <c r="V58" s="208"/>
      <c r="W58" s="208"/>
      <c r="X58" s="252"/>
      <c r="Y58" s="252"/>
      <c r="Z58" s="252"/>
      <c r="AA58" s="252"/>
      <c r="AB58" s="252"/>
      <c r="AC58" s="252"/>
      <c r="AD58" s="16"/>
      <c r="AE58" s="16"/>
      <c r="AF58" s="16"/>
      <c r="AG58" s="16"/>
      <c r="AH58" s="16"/>
    </row>
    <row r="59" spans="1:35" ht="15" customHeight="1">
      <c r="A59" s="16"/>
      <c r="B59" s="16"/>
      <c r="C59" s="476"/>
      <c r="D59" s="151" t="s">
        <v>159</v>
      </c>
      <c r="E59" s="151"/>
      <c r="F59" s="151"/>
      <c r="G59" s="208">
        <f t="shared" si="1"/>
        <v>0</v>
      </c>
      <c r="H59" s="208"/>
      <c r="I59" s="208"/>
      <c r="J59" s="252"/>
      <c r="K59" s="252"/>
      <c r="L59" s="252"/>
      <c r="M59" s="252"/>
      <c r="N59" s="252"/>
      <c r="O59" s="249"/>
      <c r="P59" s="471"/>
      <c r="Q59" s="472"/>
      <c r="R59" s="151" t="s">
        <v>186</v>
      </c>
      <c r="S59" s="151"/>
      <c r="T59" s="151"/>
      <c r="U59" s="208">
        <f t="shared" si="0"/>
        <v>0</v>
      </c>
      <c r="V59" s="208"/>
      <c r="W59" s="208"/>
      <c r="X59" s="252"/>
      <c r="Y59" s="252"/>
      <c r="Z59" s="252"/>
      <c r="AA59" s="252"/>
      <c r="AB59" s="252"/>
      <c r="AC59" s="252"/>
      <c r="AD59" s="16"/>
      <c r="AE59" s="16"/>
      <c r="AF59" s="16"/>
      <c r="AG59" s="16"/>
      <c r="AH59" s="16"/>
    </row>
    <row r="60" spans="1:35" ht="15" customHeight="1">
      <c r="A60" s="16"/>
      <c r="B60" s="16"/>
      <c r="C60" s="476"/>
      <c r="D60" s="151" t="s">
        <v>160</v>
      </c>
      <c r="E60" s="151"/>
      <c r="F60" s="151"/>
      <c r="G60" s="208">
        <f t="shared" si="1"/>
        <v>0</v>
      </c>
      <c r="H60" s="208"/>
      <c r="I60" s="208"/>
      <c r="J60" s="252"/>
      <c r="K60" s="252"/>
      <c r="L60" s="252"/>
      <c r="M60" s="252"/>
      <c r="N60" s="252"/>
      <c r="O60" s="249"/>
      <c r="P60" s="471"/>
      <c r="Q60" s="472"/>
      <c r="R60" s="151" t="s">
        <v>187</v>
      </c>
      <c r="S60" s="151"/>
      <c r="T60" s="151"/>
      <c r="U60" s="208">
        <f t="shared" si="0"/>
        <v>0</v>
      </c>
      <c r="V60" s="208"/>
      <c r="W60" s="208"/>
      <c r="X60" s="252"/>
      <c r="Y60" s="252"/>
      <c r="Z60" s="252"/>
      <c r="AA60" s="252"/>
      <c r="AB60" s="252"/>
      <c r="AC60" s="252"/>
      <c r="AD60" s="16"/>
      <c r="AE60" s="16"/>
      <c r="AF60" s="16"/>
      <c r="AG60" s="16"/>
      <c r="AH60" s="16"/>
    </row>
    <row r="61" spans="1:35" ht="15" customHeight="1">
      <c r="A61" s="16"/>
      <c r="B61" s="16"/>
      <c r="C61" s="476"/>
      <c r="D61" s="151" t="s">
        <v>161</v>
      </c>
      <c r="E61" s="151"/>
      <c r="F61" s="151"/>
      <c r="G61" s="208">
        <f t="shared" si="1"/>
        <v>0</v>
      </c>
      <c r="H61" s="208"/>
      <c r="I61" s="208"/>
      <c r="J61" s="252"/>
      <c r="K61" s="252"/>
      <c r="L61" s="252"/>
      <c r="M61" s="252"/>
      <c r="N61" s="252"/>
      <c r="O61" s="249"/>
      <c r="P61" s="471"/>
      <c r="Q61" s="472"/>
      <c r="R61" s="151" t="s">
        <v>188</v>
      </c>
      <c r="S61" s="151"/>
      <c r="T61" s="151"/>
      <c r="U61" s="208">
        <f t="shared" si="0"/>
        <v>0</v>
      </c>
      <c r="V61" s="208"/>
      <c r="W61" s="208"/>
      <c r="X61" s="252"/>
      <c r="Y61" s="252"/>
      <c r="Z61" s="252"/>
      <c r="AA61" s="252"/>
      <c r="AB61" s="252"/>
      <c r="AC61" s="252"/>
      <c r="AD61" s="16"/>
      <c r="AE61" s="16"/>
      <c r="AF61" s="16"/>
      <c r="AG61" s="16"/>
      <c r="AH61" s="16"/>
    </row>
    <row r="62" spans="1:35" ht="15" customHeight="1">
      <c r="A62" s="16"/>
      <c r="B62" s="16"/>
      <c r="C62" s="16"/>
      <c r="D62" s="16"/>
      <c r="E62" s="16"/>
      <c r="F62" s="16"/>
      <c r="G62" s="16"/>
      <c r="H62" s="16"/>
      <c r="I62" s="16"/>
      <c r="J62" s="16"/>
      <c r="K62" s="16"/>
      <c r="L62" s="16"/>
      <c r="M62" s="16"/>
      <c r="N62" s="16"/>
      <c r="O62" s="16"/>
      <c r="P62" s="16"/>
      <c r="Q62" s="476"/>
      <c r="R62" s="151" t="s">
        <v>189</v>
      </c>
      <c r="S62" s="151"/>
      <c r="T62" s="151"/>
      <c r="U62" s="208">
        <f t="shared" si="0"/>
        <v>0</v>
      </c>
      <c r="V62" s="208"/>
      <c r="W62" s="208"/>
      <c r="X62" s="252"/>
      <c r="Y62" s="252"/>
      <c r="Z62" s="252"/>
      <c r="AA62" s="252"/>
      <c r="AB62" s="252"/>
      <c r="AC62" s="252"/>
      <c r="AD62" s="16"/>
      <c r="AE62" s="16"/>
      <c r="AF62" s="16"/>
      <c r="AG62" s="16"/>
      <c r="AH62" s="16"/>
    </row>
    <row r="63" spans="1:35" ht="15" customHeight="1">
      <c r="A63" s="16"/>
      <c r="B63" s="16"/>
      <c r="C63" s="16"/>
      <c r="D63" s="16"/>
      <c r="E63" s="16"/>
      <c r="F63" s="16"/>
      <c r="G63" s="16"/>
      <c r="H63" s="16"/>
      <c r="I63" s="16"/>
      <c r="J63" s="16"/>
      <c r="K63" s="16"/>
      <c r="L63" s="16"/>
      <c r="M63" s="16"/>
      <c r="N63" s="16"/>
      <c r="O63" s="16"/>
      <c r="P63" s="16"/>
      <c r="Q63" s="181" t="s">
        <v>190</v>
      </c>
      <c r="R63" s="230"/>
      <c r="S63" s="230"/>
      <c r="T63" s="253"/>
      <c r="U63" s="208">
        <f t="shared" ref="U63" si="2">SUM(X63:AC63)</f>
        <v>0</v>
      </c>
      <c r="V63" s="208"/>
      <c r="W63" s="208"/>
      <c r="X63" s="252"/>
      <c r="Y63" s="252"/>
      <c r="Z63" s="252"/>
      <c r="AA63" s="252">
        <v>0</v>
      </c>
      <c r="AB63" s="252"/>
      <c r="AC63" s="252"/>
      <c r="AD63" s="16"/>
      <c r="AE63" s="16"/>
      <c r="AF63" s="16"/>
      <c r="AG63" s="16"/>
      <c r="AH63" s="16"/>
    </row>
    <row r="64" spans="1:35" ht="15" customHeight="1">
      <c r="A64" s="16"/>
      <c r="B64" s="16"/>
      <c r="C64" s="16"/>
      <c r="D64" s="16"/>
      <c r="E64" s="16"/>
      <c r="F64" s="16"/>
      <c r="G64" s="16"/>
      <c r="H64" s="16"/>
      <c r="I64" s="16"/>
      <c r="J64" s="16"/>
      <c r="K64" s="16"/>
      <c r="L64" s="16"/>
      <c r="M64" s="16"/>
      <c r="N64" s="16"/>
      <c r="O64" s="16"/>
      <c r="P64" s="16"/>
      <c r="Q64" s="181" t="s">
        <v>6</v>
      </c>
      <c r="R64" s="230"/>
      <c r="S64" s="230"/>
      <c r="T64" s="253"/>
      <c r="U64" s="208">
        <f>SUM(G39:I61,U39:W63)</f>
        <v>0</v>
      </c>
      <c r="V64" s="208"/>
      <c r="W64" s="208"/>
      <c r="X64" s="208">
        <f>SUM(J39:L61,X39:Z63)</f>
        <v>0</v>
      </c>
      <c r="Y64" s="208"/>
      <c r="Z64" s="208"/>
      <c r="AA64" s="208">
        <f>SUM(M39:O61,AA39:AC63)</f>
        <v>0</v>
      </c>
      <c r="AB64" s="208"/>
      <c r="AC64" s="208"/>
      <c r="AD64" s="16"/>
      <c r="AE64" s="16"/>
      <c r="AF64" s="16"/>
      <c r="AG64" s="16"/>
      <c r="AH64" s="16"/>
      <c r="AI64" s="10"/>
    </row>
    <row r="65" spans="1:34" ht="8.4499999999999993"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78"/>
      <c r="AE65" s="17"/>
      <c r="AF65" s="17"/>
      <c r="AG65" s="16"/>
      <c r="AH65" s="16"/>
    </row>
    <row r="66" spans="1:34" ht="15" customHeight="1">
      <c r="A66" s="22" t="s">
        <v>222</v>
      </c>
      <c r="B66" s="20"/>
      <c r="C66" s="20"/>
      <c r="D66" s="20"/>
      <c r="E66" s="20"/>
      <c r="F66" s="20"/>
      <c r="G66" s="20"/>
      <c r="H66" s="20"/>
      <c r="I66" s="20"/>
      <c r="J66" s="20"/>
      <c r="K66" s="20"/>
      <c r="L66" s="20"/>
      <c r="M66" s="20"/>
      <c r="N66" s="20"/>
      <c r="O66" s="20"/>
      <c r="P66" s="20"/>
      <c r="Q66" s="22"/>
      <c r="R66" s="20"/>
      <c r="S66" s="20"/>
      <c r="T66" s="20"/>
      <c r="U66" s="20"/>
      <c r="V66" s="20"/>
      <c r="W66" s="20"/>
      <c r="X66" s="20"/>
      <c r="Y66" s="20"/>
      <c r="Z66" s="20"/>
      <c r="AA66" s="20"/>
      <c r="AB66" s="20"/>
      <c r="AC66" s="20"/>
      <c r="AD66" s="20"/>
      <c r="AE66" s="20"/>
      <c r="AF66" s="20"/>
      <c r="AG66" s="20"/>
      <c r="AH66" s="20"/>
    </row>
    <row r="67" spans="1:34" ht="15" customHeight="1">
      <c r="D67" s="2"/>
      <c r="E67" s="2"/>
      <c r="F67" s="2"/>
      <c r="G67" s="2"/>
      <c r="H67" s="2"/>
      <c r="I67" s="2"/>
      <c r="J67" s="2"/>
      <c r="K67" s="2"/>
      <c r="L67" s="2"/>
      <c r="M67" s="2"/>
      <c r="N67" s="2"/>
      <c r="P67" s="3"/>
    </row>
    <row r="68" spans="1:34" ht="15" customHeight="1">
      <c r="D68" s="2"/>
      <c r="E68" s="2"/>
      <c r="F68" s="2"/>
      <c r="G68" s="2"/>
      <c r="H68" s="2"/>
      <c r="I68" s="2"/>
      <c r="J68" s="2"/>
      <c r="K68" s="2"/>
      <c r="L68" s="2"/>
      <c r="M68" s="2"/>
      <c r="N68" s="2"/>
      <c r="P68" s="3"/>
    </row>
    <row r="69" spans="1:34" ht="15" customHeight="1">
      <c r="D69" s="2"/>
      <c r="E69" s="2"/>
      <c r="F69" s="2"/>
      <c r="G69" s="2"/>
      <c r="H69" s="2"/>
      <c r="I69" s="2"/>
      <c r="J69" s="2"/>
      <c r="K69" s="2"/>
      <c r="L69" s="2"/>
      <c r="M69" s="2"/>
      <c r="N69" s="2"/>
      <c r="P69" s="3"/>
    </row>
    <row r="70" spans="1:34" ht="15" customHeight="1">
      <c r="P70" s="3"/>
    </row>
    <row r="71" spans="1:34" ht="15" customHeight="1">
      <c r="P71" s="3"/>
    </row>
    <row r="72" spans="1:34" ht="15" customHeight="1">
      <c r="P72" s="3"/>
    </row>
    <row r="73" spans="1:34" ht="15" customHeight="1">
      <c r="P73" s="3"/>
    </row>
    <row r="74" spans="1:34" ht="15" customHeight="1">
      <c r="D74" s="2"/>
      <c r="E74" s="2"/>
      <c r="F74" s="2"/>
      <c r="G74" s="2"/>
      <c r="H74" s="2"/>
      <c r="I74" s="2"/>
      <c r="J74" s="2"/>
      <c r="K74" s="2"/>
      <c r="L74" s="2"/>
      <c r="M74" s="2"/>
      <c r="N74" s="2"/>
      <c r="P74" s="3"/>
    </row>
    <row r="75" spans="1:34" ht="15" customHeight="1">
      <c r="D75" s="2"/>
      <c r="E75" s="2"/>
      <c r="F75" s="2"/>
      <c r="G75" s="2"/>
      <c r="H75" s="2"/>
      <c r="I75" s="2"/>
      <c r="J75" s="2"/>
      <c r="K75" s="2"/>
      <c r="L75" s="2"/>
      <c r="M75" s="2"/>
      <c r="N75" s="2"/>
      <c r="P75" s="3"/>
    </row>
    <row r="76" spans="1:34" ht="15" customHeight="1">
      <c r="D76" s="2"/>
      <c r="E76" s="2"/>
      <c r="F76" s="2"/>
      <c r="G76" s="2"/>
      <c r="H76" s="2"/>
      <c r="I76" s="2"/>
      <c r="J76" s="2"/>
      <c r="K76" s="2"/>
      <c r="L76" s="2"/>
      <c r="M76" s="2"/>
      <c r="N76" s="2"/>
      <c r="P76" s="3"/>
    </row>
    <row r="77" spans="1:34" ht="15" customHeight="1">
      <c r="D77" s="2"/>
      <c r="E77" s="2"/>
      <c r="F77" s="2"/>
      <c r="G77" s="2"/>
      <c r="H77" s="2"/>
      <c r="I77" s="2"/>
      <c r="J77" s="2"/>
      <c r="K77" s="2"/>
      <c r="L77" s="2"/>
      <c r="M77" s="2"/>
      <c r="N77" s="2"/>
      <c r="P77" s="3"/>
    </row>
    <row r="78" spans="1:34" ht="15" customHeight="1">
      <c r="D78" s="2"/>
      <c r="E78" s="2"/>
      <c r="F78" s="2"/>
      <c r="G78" s="2"/>
      <c r="H78" s="2"/>
      <c r="I78" s="2"/>
      <c r="J78" s="2"/>
      <c r="K78" s="2"/>
      <c r="L78" s="2"/>
      <c r="M78" s="2"/>
      <c r="N78" s="2"/>
      <c r="P78" s="3"/>
    </row>
    <row r="79" spans="1:34" ht="15" customHeight="1">
      <c r="D79" s="2"/>
      <c r="E79" s="2"/>
      <c r="F79" s="2"/>
      <c r="G79" s="2"/>
      <c r="H79" s="2"/>
      <c r="I79" s="2"/>
      <c r="J79" s="2"/>
      <c r="K79" s="2"/>
      <c r="L79" s="2"/>
      <c r="M79" s="2"/>
      <c r="N79" s="2"/>
      <c r="P79" s="3"/>
    </row>
    <row r="80" spans="1:34" ht="15" customHeight="1">
      <c r="D80" s="2"/>
      <c r="E80" s="2"/>
      <c r="F80" s="2"/>
      <c r="G80" s="2"/>
      <c r="H80" s="2"/>
      <c r="I80" s="2"/>
      <c r="J80" s="2"/>
      <c r="K80" s="2"/>
      <c r="L80" s="2"/>
      <c r="M80" s="2"/>
      <c r="N80" s="2"/>
      <c r="P80" s="3"/>
    </row>
    <row r="81" spans="2:16" ht="15" customHeight="1">
      <c r="D81" s="2"/>
      <c r="E81" s="2"/>
      <c r="F81" s="2"/>
      <c r="G81" s="2"/>
      <c r="H81" s="2"/>
      <c r="I81" s="2"/>
      <c r="J81" s="2"/>
      <c r="K81" s="2"/>
      <c r="L81" s="2"/>
      <c r="M81" s="2"/>
      <c r="N81" s="2"/>
      <c r="P81" s="3"/>
    </row>
    <row r="82" spans="2:16" ht="15" customHeight="1">
      <c r="D82" s="2"/>
      <c r="E82" s="2"/>
      <c r="F82" s="2"/>
      <c r="G82" s="2"/>
      <c r="H82" s="2"/>
      <c r="I82" s="2"/>
      <c r="J82" s="2"/>
      <c r="K82" s="2"/>
      <c r="L82" s="2"/>
      <c r="M82" s="2"/>
      <c r="N82" s="2"/>
      <c r="P82" s="3"/>
    </row>
    <row r="83" spans="2:16" ht="15" customHeight="1">
      <c r="D83" s="2"/>
      <c r="E83" s="2"/>
      <c r="F83" s="2"/>
      <c r="G83" s="2"/>
      <c r="H83" s="2"/>
      <c r="I83" s="2"/>
      <c r="J83" s="2"/>
      <c r="K83" s="2"/>
      <c r="L83" s="2"/>
      <c r="M83" s="2"/>
      <c r="N83" s="2"/>
      <c r="P83" s="3"/>
    </row>
    <row r="84" spans="2:16" ht="15" customHeight="1">
      <c r="D84" s="2"/>
      <c r="E84" s="2"/>
      <c r="F84" s="2"/>
      <c r="G84" s="2"/>
      <c r="H84" s="2"/>
      <c r="I84" s="2"/>
      <c r="J84" s="2"/>
      <c r="K84" s="2"/>
      <c r="L84" s="2"/>
      <c r="M84" s="2"/>
      <c r="N84" s="2"/>
      <c r="P84" s="3"/>
    </row>
    <row r="85" spans="2:16" ht="15" customHeight="1">
      <c r="B85" s="3"/>
      <c r="C85" s="3"/>
      <c r="M85" s="2"/>
      <c r="N85" s="2"/>
    </row>
    <row r="86" spans="2:16" ht="15" customHeight="1">
      <c r="B86" s="3"/>
      <c r="C86" s="3"/>
      <c r="M86" s="2"/>
      <c r="N86" s="2"/>
    </row>
  </sheetData>
  <sheetProtection sheet="1" selectLockedCells="1"/>
  <mergeCells count="321">
    <mergeCell ref="C4:F5"/>
    <mergeCell ref="G4:N5"/>
    <mergeCell ref="O4:R4"/>
    <mergeCell ref="S4:AF4"/>
    <mergeCell ref="O5:R5"/>
    <mergeCell ref="S5:AF5"/>
    <mergeCell ref="U23:X23"/>
    <mergeCell ref="U24:X24"/>
    <mergeCell ref="J43:L43"/>
    <mergeCell ref="O6:R6"/>
    <mergeCell ref="S6:AF6"/>
    <mergeCell ref="O7:R7"/>
    <mergeCell ref="S7:AF7"/>
    <mergeCell ref="C6:F7"/>
    <mergeCell ref="G6:M7"/>
    <mergeCell ref="N6:N7"/>
    <mergeCell ref="Q17:R17"/>
    <mergeCell ref="S17:T17"/>
    <mergeCell ref="U17:V17"/>
    <mergeCell ref="W17:X17"/>
    <mergeCell ref="I17:J17"/>
    <mergeCell ref="K17:L17"/>
    <mergeCell ref="M17:N17"/>
    <mergeCell ref="O17:P17"/>
    <mergeCell ref="M52:O52"/>
    <mergeCell ref="E23:H23"/>
    <mergeCell ref="E24:H24"/>
    <mergeCell ref="C32:D32"/>
    <mergeCell ref="C31:D31"/>
    <mergeCell ref="O31:P31"/>
    <mergeCell ref="O32:P32"/>
    <mergeCell ref="C38:F38"/>
    <mergeCell ref="G38:I38"/>
    <mergeCell ref="J38:L38"/>
    <mergeCell ref="M38:O38"/>
    <mergeCell ref="C39:C45"/>
    <mergeCell ref="D39:F39"/>
    <mergeCell ref="G39:I39"/>
    <mergeCell ref="J39:L39"/>
    <mergeCell ref="M39:O39"/>
    <mergeCell ref="D40:F40"/>
    <mergeCell ref="G40:I40"/>
    <mergeCell ref="J40:L40"/>
    <mergeCell ref="M40:O40"/>
    <mergeCell ref="D41:F41"/>
    <mergeCell ref="G41:I41"/>
    <mergeCell ref="J41:L41"/>
    <mergeCell ref="M41:O41"/>
    <mergeCell ref="K15:L16"/>
    <mergeCell ref="M15:N16"/>
    <mergeCell ref="O15:P16"/>
    <mergeCell ref="I15:J16"/>
    <mergeCell ref="C22:D22"/>
    <mergeCell ref="S18:T18"/>
    <mergeCell ref="M22:P22"/>
    <mergeCell ref="E15:F16"/>
    <mergeCell ref="Q15:R16"/>
    <mergeCell ref="S15:T16"/>
    <mergeCell ref="G15:H16"/>
    <mergeCell ref="E17:F17"/>
    <mergeCell ref="G17:H17"/>
    <mergeCell ref="C17:D17"/>
    <mergeCell ref="J42:L42"/>
    <mergeCell ref="M42:O42"/>
    <mergeCell ref="D43:F43"/>
    <mergeCell ref="G43:I43"/>
    <mergeCell ref="M43:O43"/>
    <mergeCell ref="D44:F44"/>
    <mergeCell ref="G44:I44"/>
    <mergeCell ref="J44:L44"/>
    <mergeCell ref="M44:O44"/>
    <mergeCell ref="C46:C52"/>
    <mergeCell ref="D46:F46"/>
    <mergeCell ref="G46:I46"/>
    <mergeCell ref="J46:L46"/>
    <mergeCell ref="M46:O46"/>
    <mergeCell ref="D47:F47"/>
    <mergeCell ref="G47:I47"/>
    <mergeCell ref="J47:L47"/>
    <mergeCell ref="M47:O47"/>
    <mergeCell ref="D48:F48"/>
    <mergeCell ref="G48:I48"/>
    <mergeCell ref="J48:L48"/>
    <mergeCell ref="M48:O48"/>
    <mergeCell ref="D49:F49"/>
    <mergeCell ref="G49:I49"/>
    <mergeCell ref="J49:L49"/>
    <mergeCell ref="M49:O49"/>
    <mergeCell ref="D50:F50"/>
    <mergeCell ref="G50:I50"/>
    <mergeCell ref="J50:L50"/>
    <mergeCell ref="M51:O51"/>
    <mergeCell ref="D52:F52"/>
    <mergeCell ref="G52:I52"/>
    <mergeCell ref="J52:L52"/>
    <mergeCell ref="C53:C61"/>
    <mergeCell ref="D53:F53"/>
    <mergeCell ref="G53:I53"/>
    <mergeCell ref="J53:L53"/>
    <mergeCell ref="M53:O53"/>
    <mergeCell ref="D54:F54"/>
    <mergeCell ref="G54:I54"/>
    <mergeCell ref="J54:L54"/>
    <mergeCell ref="M54:O54"/>
    <mergeCell ref="D55:F55"/>
    <mergeCell ref="G55:I55"/>
    <mergeCell ref="J55:L55"/>
    <mergeCell ref="M55:O55"/>
    <mergeCell ref="D56:F56"/>
    <mergeCell ref="G56:I56"/>
    <mergeCell ref="J56:L56"/>
    <mergeCell ref="M56:O56"/>
    <mergeCell ref="D57:F57"/>
    <mergeCell ref="G57:I57"/>
    <mergeCell ref="J57:L57"/>
    <mergeCell ref="D60:F60"/>
    <mergeCell ref="G60:I60"/>
    <mergeCell ref="J60:L60"/>
    <mergeCell ref="M60:O60"/>
    <mergeCell ref="D61:F61"/>
    <mergeCell ref="G61:I61"/>
    <mergeCell ref="J61:L61"/>
    <mergeCell ref="M61:O61"/>
    <mergeCell ref="Q39:Q45"/>
    <mergeCell ref="M57:O57"/>
    <mergeCell ref="D58:F58"/>
    <mergeCell ref="G58:I58"/>
    <mergeCell ref="J58:L58"/>
    <mergeCell ref="M58:O58"/>
    <mergeCell ref="D59:F59"/>
    <mergeCell ref="G59:I59"/>
    <mergeCell ref="J59:L59"/>
    <mergeCell ref="M59:O59"/>
    <mergeCell ref="M50:O50"/>
    <mergeCell ref="D51:F51"/>
    <mergeCell ref="G51:I51"/>
    <mergeCell ref="J51:L51"/>
    <mergeCell ref="D45:F45"/>
    <mergeCell ref="G45:I45"/>
    <mergeCell ref="J45:L45"/>
    <mergeCell ref="M45:O45"/>
    <mergeCell ref="D42:F42"/>
    <mergeCell ref="G42:I42"/>
    <mergeCell ref="R39:T39"/>
    <mergeCell ref="U39:W39"/>
    <mergeCell ref="X39:Z39"/>
    <mergeCell ref="AA39:AC39"/>
    <mergeCell ref="R40:T40"/>
    <mergeCell ref="U40:W40"/>
    <mergeCell ref="X40:Z40"/>
    <mergeCell ref="AA40:AC40"/>
    <mergeCell ref="R41:T41"/>
    <mergeCell ref="U41:W41"/>
    <mergeCell ref="X41:Z41"/>
    <mergeCell ref="AA41:AC41"/>
    <mergeCell ref="R42:T42"/>
    <mergeCell ref="U42:W42"/>
    <mergeCell ref="X42:Z42"/>
    <mergeCell ref="AA42:AC42"/>
    <mergeCell ref="R43:T43"/>
    <mergeCell ref="U43:W43"/>
    <mergeCell ref="X43:Z43"/>
    <mergeCell ref="AA43:AC43"/>
    <mergeCell ref="R44:T44"/>
    <mergeCell ref="U44:W44"/>
    <mergeCell ref="X44:Z44"/>
    <mergeCell ref="AA44:AC44"/>
    <mergeCell ref="R45:T45"/>
    <mergeCell ref="U45:W45"/>
    <mergeCell ref="X45:Z45"/>
    <mergeCell ref="AA45:AC45"/>
    <mergeCell ref="Q46:Q50"/>
    <mergeCell ref="R46:T46"/>
    <mergeCell ref="U46:W46"/>
    <mergeCell ref="X46:Z46"/>
    <mergeCell ref="AA46:AC46"/>
    <mergeCell ref="R47:T47"/>
    <mergeCell ref="U47:W47"/>
    <mergeCell ref="X47:Z47"/>
    <mergeCell ref="AA47:AC47"/>
    <mergeCell ref="R48:T48"/>
    <mergeCell ref="U48:W48"/>
    <mergeCell ref="X48:Z48"/>
    <mergeCell ref="AA48:AC48"/>
    <mergeCell ref="R49:T49"/>
    <mergeCell ref="U49:W49"/>
    <mergeCell ref="X49:Z49"/>
    <mergeCell ref="AA49:AC49"/>
    <mergeCell ref="R50:T50"/>
    <mergeCell ref="U50:W50"/>
    <mergeCell ref="X50:Z50"/>
    <mergeCell ref="U56:W56"/>
    <mergeCell ref="X56:Z56"/>
    <mergeCell ref="AA56:AC56"/>
    <mergeCell ref="R57:T57"/>
    <mergeCell ref="X51:Z51"/>
    <mergeCell ref="AA51:AC51"/>
    <mergeCell ref="R52:T52"/>
    <mergeCell ref="AA50:AC50"/>
    <mergeCell ref="AA52:AC52"/>
    <mergeCell ref="R53:T53"/>
    <mergeCell ref="U53:W53"/>
    <mergeCell ref="X53:Z53"/>
    <mergeCell ref="AA53:AC53"/>
    <mergeCell ref="R54:T54"/>
    <mergeCell ref="U54:W54"/>
    <mergeCell ref="X54:Z54"/>
    <mergeCell ref="AA54:AC54"/>
    <mergeCell ref="U51:W51"/>
    <mergeCell ref="Q64:T64"/>
    <mergeCell ref="U64:W64"/>
    <mergeCell ref="X64:Z64"/>
    <mergeCell ref="U52:W52"/>
    <mergeCell ref="X52:Z52"/>
    <mergeCell ref="X57:Z57"/>
    <mergeCell ref="AA64:AC64"/>
    <mergeCell ref="Q38:T38"/>
    <mergeCell ref="AA60:AC60"/>
    <mergeCell ref="R61:T61"/>
    <mergeCell ref="U61:W61"/>
    <mergeCell ref="X61:Z61"/>
    <mergeCell ref="AA61:AC61"/>
    <mergeCell ref="R62:T62"/>
    <mergeCell ref="U62:W62"/>
    <mergeCell ref="X62:Z62"/>
    <mergeCell ref="AA62:AC62"/>
    <mergeCell ref="Q55:Q62"/>
    <mergeCell ref="R55:T55"/>
    <mergeCell ref="U55:W55"/>
    <mergeCell ref="X55:Z55"/>
    <mergeCell ref="AA55:AC55"/>
    <mergeCell ref="R56:T56"/>
    <mergeCell ref="Q63:T63"/>
    <mergeCell ref="E32:G32"/>
    <mergeCell ref="H28:J30"/>
    <mergeCell ref="H31:J31"/>
    <mergeCell ref="H32:J32"/>
    <mergeCell ref="K28:M30"/>
    <mergeCell ref="K31:M31"/>
    <mergeCell ref="K32:M32"/>
    <mergeCell ref="O28:P30"/>
    <mergeCell ref="AA22:AD22"/>
    <mergeCell ref="AA23:AD24"/>
    <mergeCell ref="E28:G30"/>
    <mergeCell ref="Q28:S30"/>
    <mergeCell ref="AC28:AF30"/>
    <mergeCell ref="E22:H22"/>
    <mergeCell ref="I22:L22"/>
    <mergeCell ref="U22:X22"/>
    <mergeCell ref="Q22:T22"/>
    <mergeCell ref="I23:L23"/>
    <mergeCell ref="M23:P23"/>
    <mergeCell ref="Q23:T23"/>
    <mergeCell ref="I24:L24"/>
    <mergeCell ref="M24:P24"/>
    <mergeCell ref="Q24:T24"/>
    <mergeCell ref="W28:Y30"/>
    <mergeCell ref="U63:W63"/>
    <mergeCell ref="X63:Z63"/>
    <mergeCell ref="AA63:AC63"/>
    <mergeCell ref="U57:W57"/>
    <mergeCell ref="Q31:S31"/>
    <mergeCell ref="Q32:S32"/>
    <mergeCell ref="T28:V30"/>
    <mergeCell ref="T31:V31"/>
    <mergeCell ref="T32:V32"/>
    <mergeCell ref="AA57:AC57"/>
    <mergeCell ref="R58:T58"/>
    <mergeCell ref="U58:W58"/>
    <mergeCell ref="X58:Z58"/>
    <mergeCell ref="AA58:AC58"/>
    <mergeCell ref="R59:T59"/>
    <mergeCell ref="U59:W59"/>
    <mergeCell ref="X59:Z59"/>
    <mergeCell ref="AA59:AC59"/>
    <mergeCell ref="R60:T60"/>
    <mergeCell ref="U60:W60"/>
    <mergeCell ref="X60:Z60"/>
    <mergeCell ref="Q51:Q54"/>
    <mergeCell ref="R51:T51"/>
    <mergeCell ref="AC32:AF32"/>
    <mergeCell ref="W32:Y32"/>
    <mergeCell ref="Z28:AB30"/>
    <mergeCell ref="Z31:AB31"/>
    <mergeCell ref="Z32:AB32"/>
    <mergeCell ref="U38:W38"/>
    <mergeCell ref="X38:Z38"/>
    <mergeCell ref="AA38:AC38"/>
    <mergeCell ref="U8:X9"/>
    <mergeCell ref="Y8:AE9"/>
    <mergeCell ref="AA15:AC16"/>
    <mergeCell ref="AA17:AC17"/>
    <mergeCell ref="AA18:AC18"/>
    <mergeCell ref="Y17:Z17"/>
    <mergeCell ref="U15:V16"/>
    <mergeCell ref="W15:X16"/>
    <mergeCell ref="Y15:Z16"/>
    <mergeCell ref="AF8:AF9"/>
    <mergeCell ref="G8:L9"/>
    <mergeCell ref="M8:M9"/>
    <mergeCell ref="N8:S9"/>
    <mergeCell ref="C8:F9"/>
    <mergeCell ref="T8:T9"/>
    <mergeCell ref="AC31:AF31"/>
    <mergeCell ref="E31:G31"/>
    <mergeCell ref="C28:D30"/>
    <mergeCell ref="U18:V18"/>
    <mergeCell ref="W18:X18"/>
    <mergeCell ref="Y18:Z18"/>
    <mergeCell ref="O18:P18"/>
    <mergeCell ref="M18:N18"/>
    <mergeCell ref="E18:F18"/>
    <mergeCell ref="G18:H18"/>
    <mergeCell ref="K18:L18"/>
    <mergeCell ref="Q18:R18"/>
    <mergeCell ref="C24:D24"/>
    <mergeCell ref="C23:D23"/>
    <mergeCell ref="C18:D18"/>
    <mergeCell ref="C15:D16"/>
    <mergeCell ref="W31:Y31"/>
    <mergeCell ref="I18:J18"/>
  </mergeCells>
  <phoneticPr fontId="1"/>
  <conditionalFormatting sqref="S4:AF4">
    <cfRule type="expression" dxfId="19" priority="7">
      <formula>COUNTA($G$4)=0</formula>
    </cfRule>
  </conditionalFormatting>
  <conditionalFormatting sqref="S5:AF5">
    <cfRule type="expression" dxfId="18" priority="8">
      <formula>COUNTA($G$4)=0</formula>
    </cfRule>
  </conditionalFormatting>
  <conditionalFormatting sqref="S6:AF6">
    <cfRule type="expression" dxfId="17" priority="6">
      <formula>COUNTA($G$4)=0</formula>
    </cfRule>
  </conditionalFormatting>
  <conditionalFormatting sqref="S7:AF7">
    <cfRule type="expression" dxfId="16" priority="5">
      <formula>COUNTA($G$4)=0</formula>
    </cfRule>
  </conditionalFormatting>
  <conditionalFormatting sqref="U23:X23">
    <cfRule type="expression" dxfId="15" priority="4">
      <formula>NOT($U$23=$AA$17)</formula>
    </cfRule>
  </conditionalFormatting>
  <conditionalFormatting sqref="U24:X24">
    <cfRule type="expression" dxfId="14" priority="3">
      <formula>NOT($AA$18=$U$24)</formula>
    </cfRule>
  </conditionalFormatting>
  <conditionalFormatting sqref="X64:Z64">
    <cfRule type="expression" dxfId="13" priority="2">
      <formula>NOT($AA$17=$X$64)</formula>
    </cfRule>
  </conditionalFormatting>
  <conditionalFormatting sqref="AA64:AC64">
    <cfRule type="expression" dxfId="12" priority="1">
      <formula>NOT($AA$18=$AA$64)</formula>
    </cfRule>
  </conditionalFormatting>
  <dataValidations count="6">
    <dataValidation type="list" allowBlank="1" showInputMessage="1" showErrorMessage="1" sqref="M8 T8 AF8 N6:N7" xr:uid="{828545A0-F1F4-4E4A-A47C-7EB66EFE493F}">
      <formula1>"①,②"</formula1>
    </dataValidation>
    <dataValidation type="list" allowBlank="1" showInputMessage="1" showErrorMessage="1" sqref="G4:N5" xr:uid="{4024C284-4621-4FAF-A1DD-D5A70C801EB6}">
      <formula1>INDIRECT("テーブル1[#見出し]")</formula1>
    </dataValidation>
    <dataValidation type="list" allowBlank="1" showInputMessage="1" sqref="S7:AF7" xr:uid="{698A8EF4-9815-4898-B5C9-126DD8890E1A}">
      <formula1>INDIRECT("テーブル1["&amp;G4&amp;"]")</formula1>
    </dataValidation>
    <dataValidation type="list" allowBlank="1" showInputMessage="1" sqref="S5:AF5" xr:uid="{6C728D88-BA70-48D1-9FE1-66A4464F2C90}">
      <formula1>INDIRECT("テーブル2["&amp;G4&amp;"]")</formula1>
    </dataValidation>
    <dataValidation errorStyle="information" imeMode="fullKatakana" allowBlank="1" showInputMessage="1" showErrorMessage="1" sqref="S4:AF4 S6:AF6" xr:uid="{5D8CFCE7-9B58-423A-B67B-AECD45C54CD9}"/>
    <dataValidation type="whole" allowBlank="1" showInputMessage="1" showErrorMessage="1" sqref="E23:T24 E17:Z18" xr:uid="{3DDB88C5-8F33-4477-A068-219CC786D10E}">
      <formula1>0</formula1>
      <formula2>10000</formula2>
    </dataValidation>
  </dataValidations>
  <printOptions horizontalCentered="1"/>
  <pageMargins left="0.31496062992125984" right="0.31496062992125984" top="0.55118110236220474"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B52B5-326E-4530-8F8F-4BA6E1F74366}">
  <dimension ref="A1:AU22"/>
  <sheetViews>
    <sheetView workbookViewId="0">
      <selection activeCell="AV11" sqref="AV11"/>
    </sheetView>
  </sheetViews>
  <sheetFormatPr defaultRowHeight="18.75"/>
  <cols>
    <col min="1" max="1" width="22.25" bestFit="1" customWidth="1"/>
    <col min="2" max="2" width="20.25" bestFit="1" customWidth="1"/>
    <col min="3" max="3" width="16.25" bestFit="1" customWidth="1"/>
    <col min="4" max="4" width="20.25" bestFit="1" customWidth="1"/>
    <col min="5" max="5" width="16.25" bestFit="1" customWidth="1"/>
    <col min="6" max="6" width="20.25" bestFit="1" customWidth="1"/>
    <col min="7" max="7" width="16.25" bestFit="1" customWidth="1"/>
    <col min="8" max="8" width="24.125" bestFit="1" customWidth="1"/>
    <col min="9" max="9" width="12" bestFit="1" customWidth="1"/>
    <col min="10" max="10" width="9.375" bestFit="1" customWidth="1"/>
    <col min="11" max="11" width="18.25" bestFit="1" customWidth="1"/>
    <col min="12" max="12" width="20.25" bestFit="1" customWidth="1"/>
    <col min="13" max="13" width="27.625" bestFit="1" customWidth="1"/>
    <col min="14" max="15" width="16.25" bestFit="1" customWidth="1"/>
    <col min="16" max="16" width="9.375" bestFit="1" customWidth="1"/>
    <col min="17" max="17" width="32" bestFit="1" customWidth="1"/>
    <col min="18" max="18" width="20.25" bestFit="1" customWidth="1"/>
    <col min="19" max="19" width="33.5" bestFit="1" customWidth="1"/>
    <col min="20" max="20" width="24.125" bestFit="1" customWidth="1"/>
    <col min="21" max="21" width="16.25" bestFit="1" customWidth="1"/>
    <col min="22" max="22" width="20.25" bestFit="1" customWidth="1"/>
    <col min="23" max="23" width="24.125" bestFit="1" customWidth="1"/>
    <col min="24" max="24" width="28.125" bestFit="1" customWidth="1"/>
    <col min="25" max="25" width="18.25" bestFit="1" customWidth="1"/>
    <col min="26" max="26" width="20.25" bestFit="1" customWidth="1"/>
    <col min="27" max="27" width="24.125" bestFit="1" customWidth="1"/>
    <col min="28" max="28" width="20.25" bestFit="1" customWidth="1"/>
    <col min="29" max="29" width="24.125" bestFit="1" customWidth="1"/>
    <col min="30" max="31" width="18.25" bestFit="1" customWidth="1"/>
    <col min="32" max="33" width="20.25" bestFit="1" customWidth="1"/>
    <col min="34" max="34" width="22.25" bestFit="1" customWidth="1"/>
    <col min="35" max="35" width="20.25" bestFit="1" customWidth="1"/>
    <col min="36" max="36" width="9.375" bestFit="1" customWidth="1"/>
    <col min="37" max="38" width="24.125" bestFit="1" customWidth="1"/>
    <col min="39" max="39" width="18.25" bestFit="1" customWidth="1"/>
    <col min="40" max="40" width="32" bestFit="1" customWidth="1"/>
    <col min="41" max="41" width="18.25" bestFit="1" customWidth="1"/>
    <col min="42" max="42" width="20.25" bestFit="1" customWidth="1"/>
    <col min="43" max="43" width="23.75" bestFit="1" customWidth="1"/>
    <col min="44" max="44" width="20.25" bestFit="1" customWidth="1"/>
    <col min="45" max="45" width="9.375" bestFit="1" customWidth="1"/>
    <col min="46" max="46" width="16.25" bestFit="1" customWidth="1"/>
    <col min="47" max="47" width="24.125" bestFit="1" customWidth="1"/>
  </cols>
  <sheetData>
    <row r="1" spans="1:47" ht="19.5">
      <c r="A1" s="91" t="s">
        <v>330</v>
      </c>
      <c r="B1" s="91" t="s">
        <v>331</v>
      </c>
      <c r="C1" s="91" t="s">
        <v>332</v>
      </c>
      <c r="D1" s="91" t="s">
        <v>333</v>
      </c>
      <c r="E1" s="91" t="s">
        <v>334</v>
      </c>
      <c r="F1" s="91" t="s">
        <v>335</v>
      </c>
      <c r="G1" s="91" t="s">
        <v>336</v>
      </c>
      <c r="H1" s="91" t="s">
        <v>337</v>
      </c>
      <c r="I1" s="91" t="s">
        <v>338</v>
      </c>
      <c r="J1" s="91" t="s">
        <v>339</v>
      </c>
      <c r="K1" s="91" t="s">
        <v>340</v>
      </c>
      <c r="L1" s="91" t="s">
        <v>341</v>
      </c>
      <c r="M1" s="91" t="s">
        <v>342</v>
      </c>
      <c r="N1" s="91" t="s">
        <v>343</v>
      </c>
      <c r="O1" s="91" t="s">
        <v>344</v>
      </c>
      <c r="P1" s="91" t="s">
        <v>345</v>
      </c>
      <c r="Q1" s="91" t="s">
        <v>346</v>
      </c>
      <c r="R1" s="91" t="s">
        <v>347</v>
      </c>
      <c r="S1" s="91" t="s">
        <v>348</v>
      </c>
      <c r="T1" s="91" t="s">
        <v>349</v>
      </c>
      <c r="U1" s="91" t="s">
        <v>350</v>
      </c>
      <c r="V1" s="91" t="s">
        <v>351</v>
      </c>
      <c r="W1" s="91" t="s">
        <v>352</v>
      </c>
      <c r="X1" s="91" t="s">
        <v>353</v>
      </c>
      <c r="Y1" s="91" t="s">
        <v>354</v>
      </c>
      <c r="Z1" s="91" t="s">
        <v>355</v>
      </c>
      <c r="AA1" s="91" t="s">
        <v>356</v>
      </c>
      <c r="AB1" s="91" t="s">
        <v>357</v>
      </c>
      <c r="AC1" s="91" t="s">
        <v>358</v>
      </c>
      <c r="AD1" s="91" t="s">
        <v>359</v>
      </c>
      <c r="AE1" s="91" t="s">
        <v>360</v>
      </c>
      <c r="AF1" s="91" t="s">
        <v>361</v>
      </c>
      <c r="AG1" s="91" t="s">
        <v>362</v>
      </c>
      <c r="AH1" s="91" t="s">
        <v>363</v>
      </c>
      <c r="AI1" s="91" t="s">
        <v>364</v>
      </c>
      <c r="AJ1" s="91" t="s">
        <v>365</v>
      </c>
      <c r="AK1" s="91" t="s">
        <v>366</v>
      </c>
      <c r="AL1" s="91" t="s">
        <v>367</v>
      </c>
      <c r="AM1" s="91" t="s">
        <v>368</v>
      </c>
      <c r="AN1" s="91" t="s">
        <v>369</v>
      </c>
      <c r="AO1" s="91" t="s">
        <v>370</v>
      </c>
      <c r="AP1" s="91" t="s">
        <v>371</v>
      </c>
      <c r="AQ1" s="91" t="s">
        <v>372</v>
      </c>
      <c r="AR1" s="91" t="s">
        <v>373</v>
      </c>
      <c r="AS1" s="91" t="s">
        <v>374</v>
      </c>
      <c r="AT1" s="91" t="s">
        <v>375</v>
      </c>
      <c r="AU1" s="91" t="s">
        <v>376</v>
      </c>
    </row>
    <row r="2" spans="1:47">
      <c r="A2" s="86" t="s">
        <v>580</v>
      </c>
      <c r="B2" t="s">
        <v>559</v>
      </c>
      <c r="C2" s="86" t="s">
        <v>560</v>
      </c>
      <c r="D2" t="s">
        <v>561</v>
      </c>
      <c r="E2" s="86" t="s">
        <v>562</v>
      </c>
      <c r="F2" t="s">
        <v>563</v>
      </c>
      <c r="G2" t="s">
        <v>564</v>
      </c>
      <c r="H2" t="s">
        <v>610</v>
      </c>
      <c r="I2" s="86" t="s">
        <v>949</v>
      </c>
      <c r="K2" s="86" t="s">
        <v>586</v>
      </c>
      <c r="L2" t="s">
        <v>651</v>
      </c>
      <c r="M2" t="s">
        <v>699</v>
      </c>
      <c r="N2" s="86" t="s">
        <v>587</v>
      </c>
      <c r="O2" s="86" t="s">
        <v>588</v>
      </c>
      <c r="Q2" s="86" t="s">
        <v>565</v>
      </c>
      <c r="R2" t="s">
        <v>566</v>
      </c>
      <c r="S2" t="s">
        <v>567</v>
      </c>
      <c r="T2" s="86" t="s">
        <v>591</v>
      </c>
      <c r="U2" s="86" t="s">
        <v>592</v>
      </c>
      <c r="V2" t="s">
        <v>568</v>
      </c>
      <c r="W2" t="s">
        <v>569</v>
      </c>
      <c r="X2" s="86" t="s">
        <v>618</v>
      </c>
      <c r="Y2" s="86" t="s">
        <v>595</v>
      </c>
      <c r="Z2" s="86" t="s">
        <v>596</v>
      </c>
      <c r="AA2" t="s">
        <v>669</v>
      </c>
      <c r="AB2" t="s">
        <v>570</v>
      </c>
      <c r="AC2" t="s">
        <v>571</v>
      </c>
      <c r="AD2" t="s">
        <v>572</v>
      </c>
      <c r="AE2" t="s">
        <v>573</v>
      </c>
      <c r="AF2" t="s">
        <v>574</v>
      </c>
      <c r="AG2" t="s">
        <v>600</v>
      </c>
      <c r="AH2" t="s">
        <v>623</v>
      </c>
      <c r="AI2" t="s">
        <v>601</v>
      </c>
      <c r="AK2" t="s">
        <v>602</v>
      </c>
      <c r="AL2" t="s">
        <v>575</v>
      </c>
      <c r="AM2" s="86" t="s">
        <v>576</v>
      </c>
      <c r="AN2" t="s">
        <v>645</v>
      </c>
      <c r="AO2" s="86" t="s">
        <v>1649</v>
      </c>
      <c r="AP2" t="s">
        <v>1650</v>
      </c>
      <c r="AQ2" t="s">
        <v>605</v>
      </c>
      <c r="AR2" t="s">
        <v>578</v>
      </c>
      <c r="AT2" t="s">
        <v>579</v>
      </c>
      <c r="AU2" t="s">
        <v>703</v>
      </c>
    </row>
    <row r="3" spans="1:47">
      <c r="A3" t="s">
        <v>607</v>
      </c>
      <c r="B3" t="s">
        <v>581</v>
      </c>
      <c r="C3" s="86" t="s">
        <v>582</v>
      </c>
      <c r="D3" t="s">
        <v>583</v>
      </c>
      <c r="F3" t="s">
        <v>584</v>
      </c>
      <c r="G3" t="s">
        <v>585</v>
      </c>
      <c r="H3" t="s">
        <v>597</v>
      </c>
      <c r="K3" t="s">
        <v>611</v>
      </c>
      <c r="L3" t="s">
        <v>665</v>
      </c>
      <c r="M3" t="s">
        <v>700</v>
      </c>
      <c r="N3" t="s">
        <v>633</v>
      </c>
      <c r="O3" t="s">
        <v>612</v>
      </c>
      <c r="R3" t="s">
        <v>589</v>
      </c>
      <c r="S3" t="s">
        <v>590</v>
      </c>
      <c r="T3" t="s">
        <v>614</v>
      </c>
      <c r="U3" t="s">
        <v>615</v>
      </c>
      <c r="V3" t="s">
        <v>593</v>
      </c>
      <c r="W3" t="s">
        <v>594</v>
      </c>
      <c r="X3" t="s">
        <v>639</v>
      </c>
      <c r="Y3" t="s">
        <v>619</v>
      </c>
      <c r="Z3" t="s">
        <v>620</v>
      </c>
      <c r="AA3" t="s">
        <v>680</v>
      </c>
      <c r="AB3" t="s">
        <v>597</v>
      </c>
      <c r="AC3" t="s">
        <v>598</v>
      </c>
      <c r="AD3" t="s">
        <v>599</v>
      </c>
      <c r="AG3" t="s">
        <v>622</v>
      </c>
      <c r="AH3" t="s">
        <v>643</v>
      </c>
      <c r="AI3" t="s">
        <v>624</v>
      </c>
      <c r="AK3" t="s">
        <v>625</v>
      </c>
      <c r="AL3" t="s">
        <v>603</v>
      </c>
      <c r="AN3" t="s">
        <v>660</v>
      </c>
      <c r="AP3" s="86" t="s">
        <v>1567</v>
      </c>
      <c r="AQ3" t="s">
        <v>627</v>
      </c>
      <c r="AR3" t="s">
        <v>606</v>
      </c>
      <c r="AT3" t="s">
        <v>1615</v>
      </c>
      <c r="AU3" t="s">
        <v>610</v>
      </c>
    </row>
    <row r="4" spans="1:47">
      <c r="A4" t="s">
        <v>629</v>
      </c>
      <c r="B4" t="s">
        <v>608</v>
      </c>
      <c r="D4" t="s">
        <v>598</v>
      </c>
      <c r="G4" t="s">
        <v>609</v>
      </c>
      <c r="H4" t="s">
        <v>649</v>
      </c>
      <c r="K4" t="s">
        <v>632</v>
      </c>
      <c r="L4" t="s">
        <v>676</v>
      </c>
      <c r="M4" t="s">
        <v>701</v>
      </c>
      <c r="N4" t="s">
        <v>1083</v>
      </c>
      <c r="O4" t="s">
        <v>634</v>
      </c>
      <c r="S4" t="s">
        <v>613</v>
      </c>
      <c r="T4" t="s">
        <v>636</v>
      </c>
      <c r="U4" t="s">
        <v>637</v>
      </c>
      <c r="V4" t="s">
        <v>616</v>
      </c>
      <c r="W4" t="s">
        <v>617</v>
      </c>
      <c r="X4" t="s">
        <v>656</v>
      </c>
      <c r="Y4" t="s">
        <v>1648</v>
      </c>
      <c r="Z4" t="s">
        <v>640</v>
      </c>
      <c r="AA4" t="s">
        <v>688</v>
      </c>
      <c r="AB4" t="s">
        <v>1382</v>
      </c>
      <c r="AC4" t="s">
        <v>621</v>
      </c>
      <c r="AG4" t="s">
        <v>642</v>
      </c>
      <c r="AH4" t="s">
        <v>671</v>
      </c>
      <c r="AI4" t="s">
        <v>644</v>
      </c>
      <c r="AK4" t="s">
        <v>1506</v>
      </c>
      <c r="AL4" t="s">
        <v>626</v>
      </c>
      <c r="AN4" t="s">
        <v>673</v>
      </c>
      <c r="AQ4" t="s">
        <v>1651</v>
      </c>
      <c r="AR4" t="s">
        <v>628</v>
      </c>
      <c r="AU4" t="s">
        <v>647</v>
      </c>
    </row>
    <row r="5" spans="1:47">
      <c r="A5" t="s">
        <v>648</v>
      </c>
      <c r="B5" t="s">
        <v>630</v>
      </c>
      <c r="D5" t="s">
        <v>631</v>
      </c>
      <c r="G5" t="s">
        <v>894</v>
      </c>
      <c r="H5" t="s">
        <v>663</v>
      </c>
      <c r="K5" t="s">
        <v>650</v>
      </c>
      <c r="L5" t="s">
        <v>685</v>
      </c>
      <c r="M5" t="s">
        <v>702</v>
      </c>
      <c r="O5" t="s">
        <v>1104</v>
      </c>
      <c r="S5" t="s">
        <v>635</v>
      </c>
      <c r="T5" t="s">
        <v>653</v>
      </c>
      <c r="U5" t="s">
        <v>654</v>
      </c>
      <c r="V5" t="s">
        <v>638</v>
      </c>
      <c r="W5" t="s">
        <v>655</v>
      </c>
      <c r="X5" t="s">
        <v>667</v>
      </c>
      <c r="Z5" t="s">
        <v>657</v>
      </c>
      <c r="AA5" t="s">
        <v>692</v>
      </c>
      <c r="AC5" t="s">
        <v>641</v>
      </c>
      <c r="AG5" t="s">
        <v>658</v>
      </c>
      <c r="AH5" t="s">
        <v>1462</v>
      </c>
      <c r="AI5" t="s">
        <v>659</v>
      </c>
      <c r="AN5" t="s">
        <v>681</v>
      </c>
      <c r="AQ5" t="s">
        <v>1588</v>
      </c>
      <c r="AR5" t="s">
        <v>646</v>
      </c>
      <c r="AU5" t="s">
        <v>661</v>
      </c>
    </row>
    <row r="6" spans="1:47">
      <c r="A6" t="s">
        <v>662</v>
      </c>
      <c r="H6" t="s">
        <v>674</v>
      </c>
      <c r="K6" t="s">
        <v>664</v>
      </c>
      <c r="L6" t="s">
        <v>690</v>
      </c>
      <c r="M6" t="s">
        <v>1053</v>
      </c>
      <c r="S6" t="s">
        <v>652</v>
      </c>
      <c r="T6" t="s">
        <v>666</v>
      </c>
      <c r="X6" t="s">
        <v>678</v>
      </c>
      <c r="Z6" t="s">
        <v>668</v>
      </c>
      <c r="AA6" t="s">
        <v>694</v>
      </c>
      <c r="AG6" t="s">
        <v>670</v>
      </c>
      <c r="AI6" t="s">
        <v>672</v>
      </c>
      <c r="AN6" t="s">
        <v>1548</v>
      </c>
      <c r="AU6" t="s">
        <v>645</v>
      </c>
    </row>
    <row r="7" spans="1:47">
      <c r="A7" t="s">
        <v>660</v>
      </c>
      <c r="H7" t="s">
        <v>683</v>
      </c>
      <c r="K7" t="s">
        <v>675</v>
      </c>
      <c r="L7" t="s">
        <v>1019</v>
      </c>
      <c r="M7" t="s">
        <v>1058</v>
      </c>
      <c r="S7" t="s">
        <v>1142</v>
      </c>
      <c r="T7" t="s">
        <v>677</v>
      </c>
      <c r="X7" t="s">
        <v>1647</v>
      </c>
      <c r="Z7" t="s">
        <v>679</v>
      </c>
      <c r="AA7" t="s">
        <v>697</v>
      </c>
      <c r="AG7" t="s">
        <v>1445</v>
      </c>
      <c r="AI7" t="s">
        <v>1492</v>
      </c>
      <c r="AN7" t="s">
        <v>1553</v>
      </c>
      <c r="AU7" t="s">
        <v>1643</v>
      </c>
    </row>
    <row r="8" spans="1:47">
      <c r="A8" t="s">
        <v>682</v>
      </c>
      <c r="H8" t="s">
        <v>598</v>
      </c>
      <c r="K8" t="s">
        <v>684</v>
      </c>
      <c r="L8" t="s">
        <v>1024</v>
      </c>
      <c r="M8" t="s">
        <v>1062</v>
      </c>
      <c r="T8" t="s">
        <v>686</v>
      </c>
      <c r="Z8" t="s">
        <v>687</v>
      </c>
      <c r="AA8" t="s">
        <v>594</v>
      </c>
      <c r="AN8" t="s">
        <v>565</v>
      </c>
    </row>
    <row r="9" spans="1:47">
      <c r="A9" t="s">
        <v>809</v>
      </c>
      <c r="H9" t="s">
        <v>931</v>
      </c>
      <c r="K9" t="s">
        <v>689</v>
      </c>
      <c r="L9" t="s">
        <v>1029</v>
      </c>
      <c r="M9" t="s">
        <v>1066</v>
      </c>
      <c r="T9" t="s">
        <v>691</v>
      </c>
      <c r="Z9" t="s">
        <v>645</v>
      </c>
      <c r="AA9" t="s">
        <v>698</v>
      </c>
    </row>
    <row r="10" spans="1:47">
      <c r="H10" t="s">
        <v>937</v>
      </c>
      <c r="K10" t="s">
        <v>693</v>
      </c>
      <c r="L10" t="s">
        <v>675</v>
      </c>
      <c r="T10" t="s">
        <v>584</v>
      </c>
      <c r="AA10" t="s">
        <v>645</v>
      </c>
    </row>
    <row r="11" spans="1:47">
      <c r="H11" t="s">
        <v>645</v>
      </c>
      <c r="K11" t="s">
        <v>695</v>
      </c>
      <c r="T11" t="s">
        <v>696</v>
      </c>
      <c r="AA11" t="s">
        <v>1360</v>
      </c>
    </row>
    <row r="12" spans="1:47">
      <c r="H12" t="s">
        <v>594</v>
      </c>
      <c r="K12" t="s">
        <v>994</v>
      </c>
      <c r="T12" t="s">
        <v>1187</v>
      </c>
      <c r="AA12" t="s">
        <v>687</v>
      </c>
    </row>
    <row r="13" spans="1:47">
      <c r="T13" t="s">
        <v>645</v>
      </c>
      <c r="AA13" t="s">
        <v>647</v>
      </c>
    </row>
    <row r="14" spans="1:47">
      <c r="AA14" t="s">
        <v>1370</v>
      </c>
    </row>
    <row r="17" customFormat="1"/>
    <row r="18" customFormat="1"/>
    <row r="19" customFormat="1"/>
    <row r="20" customFormat="1"/>
    <row r="21" customFormat="1"/>
    <row r="22" customFormat="1"/>
  </sheetData>
  <phoneticPr fontId="1"/>
  <conditionalFormatting sqref="A2:AU18">
    <cfRule type="duplicateValues" dxfId="3" priority="1"/>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4AC3B-D256-4CF2-B37D-EDCBC8CEF40E}">
  <sheetPr>
    <pageSetUpPr fitToPage="1"/>
  </sheetPr>
  <dimension ref="A1:N200"/>
  <sheetViews>
    <sheetView topLeftCell="A172" zoomScale="82" zoomScaleNormal="82" workbookViewId="0">
      <selection activeCell="AV11" sqref="AV11"/>
    </sheetView>
  </sheetViews>
  <sheetFormatPr defaultColWidth="9.125" defaultRowHeight="18.75"/>
  <cols>
    <col min="1" max="1" width="5.375" style="86" customWidth="1"/>
    <col min="2" max="2" width="34.25" style="86" bestFit="1" customWidth="1"/>
    <col min="3" max="3" width="38.375" style="86" bestFit="1" customWidth="1"/>
    <col min="4" max="5" width="11.5" style="86" bestFit="1" customWidth="1"/>
    <col min="6" max="6" width="21.625" style="86" bestFit="1" customWidth="1"/>
    <col min="7" max="7" width="11.5" style="99" hidden="1" customWidth="1"/>
    <col min="8" max="8" width="9.125" style="86" hidden="1" customWidth="1"/>
    <col min="9" max="9" width="17.25" style="86" hidden="1" customWidth="1"/>
    <col min="10" max="10" width="24.875" style="86" hidden="1" customWidth="1"/>
    <col min="11" max="11" width="21.625" style="86" hidden="1" customWidth="1"/>
    <col min="12" max="12" width="15.25" style="86" hidden="1" customWidth="1"/>
    <col min="13" max="13" width="48.875" style="86" hidden="1" customWidth="1"/>
    <col min="14" max="14" width="9.125" style="86" hidden="1" customWidth="1"/>
    <col min="15" max="15" width="0" style="86" hidden="1" customWidth="1"/>
    <col min="16" max="16384" width="9.125" style="86"/>
  </cols>
  <sheetData>
    <row r="1" spans="1:14">
      <c r="A1" s="92" t="s">
        <v>754</v>
      </c>
      <c r="B1" s="92" t="s">
        <v>755</v>
      </c>
      <c r="C1" s="92" t="s">
        <v>756</v>
      </c>
      <c r="D1" s="92" t="s">
        <v>757</v>
      </c>
      <c r="E1" s="92" t="s">
        <v>758</v>
      </c>
      <c r="F1" s="92" t="s">
        <v>759</v>
      </c>
      <c r="G1" s="93" t="s">
        <v>760</v>
      </c>
      <c r="H1" s="94" t="s">
        <v>761</v>
      </c>
      <c r="I1" s="92" t="s">
        <v>762</v>
      </c>
      <c r="J1" s="95" t="s">
        <v>763</v>
      </c>
      <c r="K1" s="95" t="s">
        <v>764</v>
      </c>
      <c r="L1" s="92" t="s">
        <v>765</v>
      </c>
      <c r="M1" s="92" t="s">
        <v>766</v>
      </c>
    </row>
    <row r="2" spans="1:14">
      <c r="A2" s="92">
        <v>1</v>
      </c>
      <c r="B2" s="92" t="s">
        <v>580</v>
      </c>
      <c r="C2" s="92" t="s">
        <v>410</v>
      </c>
      <c r="D2" s="92" t="s">
        <v>767</v>
      </c>
      <c r="E2" s="92" t="s">
        <v>768</v>
      </c>
      <c r="F2" s="92" t="s">
        <v>330</v>
      </c>
      <c r="G2" s="93" t="s">
        <v>769</v>
      </c>
      <c r="H2" s="94" t="s">
        <v>330</v>
      </c>
      <c r="I2" s="92" t="s">
        <v>770</v>
      </c>
      <c r="J2" s="95" t="s">
        <v>771</v>
      </c>
      <c r="K2" s="95"/>
      <c r="L2" s="92" t="s">
        <v>772</v>
      </c>
      <c r="M2" s="89" t="s">
        <v>773</v>
      </c>
      <c r="N2" s="86" t="str">
        <f t="shared" ref="N2:N65" si="0">_xlfn.WEBSERVICE("https://api.excelapi.org/post/prefcode?address="&amp;_xlfn.ENCODEURL(F2))</f>
        <v>01</v>
      </c>
    </row>
    <row r="3" spans="1:14">
      <c r="A3" s="92">
        <v>2</v>
      </c>
      <c r="B3" s="92" t="s">
        <v>607</v>
      </c>
      <c r="C3" s="92" t="s">
        <v>441</v>
      </c>
      <c r="D3" s="92" t="s">
        <v>767</v>
      </c>
      <c r="E3" s="92" t="s">
        <v>768</v>
      </c>
      <c r="F3" s="92" t="s">
        <v>330</v>
      </c>
      <c r="G3" s="93" t="s">
        <v>774</v>
      </c>
      <c r="H3" s="94" t="s">
        <v>330</v>
      </c>
      <c r="I3" s="92" t="s">
        <v>775</v>
      </c>
      <c r="J3" s="95" t="s">
        <v>776</v>
      </c>
      <c r="K3" s="95"/>
      <c r="L3" s="92" t="s">
        <v>777</v>
      </c>
      <c r="M3" s="89" t="s">
        <v>778</v>
      </c>
      <c r="N3" s="86" t="str">
        <f t="shared" si="0"/>
        <v>01</v>
      </c>
    </row>
    <row r="4" spans="1:14">
      <c r="A4" s="92">
        <v>3</v>
      </c>
      <c r="B4" s="92" t="s">
        <v>629</v>
      </c>
      <c r="C4" s="92" t="s">
        <v>467</v>
      </c>
      <c r="D4" s="92" t="s">
        <v>767</v>
      </c>
      <c r="E4" s="92" t="s">
        <v>779</v>
      </c>
      <c r="F4" s="92" t="s">
        <v>330</v>
      </c>
      <c r="G4" s="93" t="s">
        <v>780</v>
      </c>
      <c r="H4" s="94" t="s">
        <v>330</v>
      </c>
      <c r="I4" s="92" t="s">
        <v>781</v>
      </c>
      <c r="J4" s="95" t="s">
        <v>782</v>
      </c>
      <c r="K4" s="95"/>
      <c r="L4" s="92" t="s">
        <v>783</v>
      </c>
      <c r="M4" s="89" t="s">
        <v>784</v>
      </c>
      <c r="N4" s="86" t="str">
        <f t="shared" si="0"/>
        <v>01</v>
      </c>
    </row>
    <row r="5" spans="1:14">
      <c r="A5" s="92">
        <v>4</v>
      </c>
      <c r="B5" s="92" t="s">
        <v>648</v>
      </c>
      <c r="C5" s="92" t="s">
        <v>491</v>
      </c>
      <c r="D5" s="92" t="s">
        <v>767</v>
      </c>
      <c r="E5" s="92" t="s">
        <v>779</v>
      </c>
      <c r="F5" s="92" t="s">
        <v>330</v>
      </c>
      <c r="G5" s="93" t="s">
        <v>785</v>
      </c>
      <c r="H5" s="94" t="s">
        <v>330</v>
      </c>
      <c r="I5" s="92" t="s">
        <v>786</v>
      </c>
      <c r="J5" s="95" t="s">
        <v>787</v>
      </c>
      <c r="K5" s="95"/>
      <c r="L5" s="92" t="s">
        <v>788</v>
      </c>
      <c r="M5" s="89" t="s">
        <v>789</v>
      </c>
      <c r="N5" s="86" t="str">
        <f t="shared" si="0"/>
        <v>01</v>
      </c>
    </row>
    <row r="6" spans="1:14">
      <c r="A6" s="92">
        <v>5</v>
      </c>
      <c r="B6" s="92" t="s">
        <v>662</v>
      </c>
      <c r="C6" s="92" t="s">
        <v>507</v>
      </c>
      <c r="D6" s="92" t="s">
        <v>790</v>
      </c>
      <c r="E6" s="92" t="s">
        <v>768</v>
      </c>
      <c r="F6" s="92" t="s">
        <v>330</v>
      </c>
      <c r="G6" s="93" t="s">
        <v>791</v>
      </c>
      <c r="H6" s="94" t="s">
        <v>330</v>
      </c>
      <c r="I6" s="92" t="s">
        <v>792</v>
      </c>
      <c r="J6" s="95" t="s">
        <v>793</v>
      </c>
      <c r="K6" s="95"/>
      <c r="L6" s="92" t="s">
        <v>794</v>
      </c>
      <c r="M6" s="89" t="s">
        <v>795</v>
      </c>
      <c r="N6" s="86" t="str">
        <f t="shared" si="0"/>
        <v>01</v>
      </c>
    </row>
    <row r="7" spans="1:14">
      <c r="A7" s="92">
        <v>6</v>
      </c>
      <c r="B7" s="92" t="s">
        <v>660</v>
      </c>
      <c r="C7" s="92" t="s">
        <v>520</v>
      </c>
      <c r="D7" s="92" t="s">
        <v>767</v>
      </c>
      <c r="E7" s="92" t="s">
        <v>768</v>
      </c>
      <c r="F7" s="92" t="s">
        <v>330</v>
      </c>
      <c r="G7" s="93" t="s">
        <v>796</v>
      </c>
      <c r="H7" s="94" t="s">
        <v>330</v>
      </c>
      <c r="I7" s="92" t="s">
        <v>797</v>
      </c>
      <c r="J7" s="95" t="s">
        <v>798</v>
      </c>
      <c r="K7" s="95"/>
      <c r="L7" s="92" t="s">
        <v>799</v>
      </c>
      <c r="M7" s="89" t="s">
        <v>800</v>
      </c>
      <c r="N7" s="86" t="str">
        <f t="shared" si="0"/>
        <v>01</v>
      </c>
    </row>
    <row r="8" spans="1:14">
      <c r="A8" s="92">
        <v>7</v>
      </c>
      <c r="B8" s="92" t="s">
        <v>801</v>
      </c>
      <c r="C8" s="92" t="s">
        <v>530</v>
      </c>
      <c r="D8" s="92" t="s">
        <v>790</v>
      </c>
      <c r="E8" s="92" t="s">
        <v>802</v>
      </c>
      <c r="F8" s="92" t="s">
        <v>803</v>
      </c>
      <c r="G8" s="93" t="s">
        <v>804</v>
      </c>
      <c r="H8" s="94" t="s">
        <v>330</v>
      </c>
      <c r="I8" s="92" t="s">
        <v>805</v>
      </c>
      <c r="J8" s="95" t="s">
        <v>806</v>
      </c>
      <c r="K8" s="95"/>
      <c r="L8" s="92" t="s">
        <v>807</v>
      </c>
      <c r="M8" s="89" t="s">
        <v>808</v>
      </c>
      <c r="N8" s="86" t="str">
        <f t="shared" si="0"/>
        <v>01</v>
      </c>
    </row>
    <row r="9" spans="1:14">
      <c r="A9" s="92">
        <v>8</v>
      </c>
      <c r="B9" s="92" t="s">
        <v>809</v>
      </c>
      <c r="C9" s="92" t="s">
        <v>377</v>
      </c>
      <c r="D9" s="92" t="s">
        <v>810</v>
      </c>
      <c r="E9" s="92" t="s">
        <v>811</v>
      </c>
      <c r="F9" s="92" t="s">
        <v>303</v>
      </c>
      <c r="G9" s="93" t="s">
        <v>812</v>
      </c>
      <c r="H9" s="94" t="s">
        <v>330</v>
      </c>
      <c r="I9" s="92" t="s">
        <v>813</v>
      </c>
      <c r="J9" s="95" t="s">
        <v>814</v>
      </c>
      <c r="K9" s="95"/>
      <c r="L9" s="92" t="s">
        <v>815</v>
      </c>
      <c r="M9" s="92"/>
      <c r="N9" s="86" t="str">
        <f t="shared" si="0"/>
        <v>01</v>
      </c>
    </row>
    <row r="10" spans="1:14">
      <c r="A10" s="92">
        <v>9</v>
      </c>
      <c r="B10" s="92" t="s">
        <v>559</v>
      </c>
      <c r="C10" s="92" t="s">
        <v>378</v>
      </c>
      <c r="D10" s="92" t="s">
        <v>767</v>
      </c>
      <c r="E10" s="92" t="s">
        <v>779</v>
      </c>
      <c r="F10" s="92" t="s">
        <v>331</v>
      </c>
      <c r="G10" s="93" t="s">
        <v>816</v>
      </c>
      <c r="H10" s="94" t="s">
        <v>331</v>
      </c>
      <c r="I10" s="92" t="s">
        <v>817</v>
      </c>
      <c r="J10" s="95" t="s">
        <v>818</v>
      </c>
      <c r="K10" s="95"/>
      <c r="L10" s="92" t="s">
        <v>819</v>
      </c>
      <c r="M10" s="89" t="s">
        <v>820</v>
      </c>
      <c r="N10" s="86" t="str">
        <f t="shared" si="0"/>
        <v>02</v>
      </c>
    </row>
    <row r="11" spans="1:14">
      <c r="A11" s="92">
        <v>10</v>
      </c>
      <c r="B11" s="92" t="s">
        <v>581</v>
      </c>
      <c r="C11" s="92" t="s">
        <v>411</v>
      </c>
      <c r="D11" s="92" t="s">
        <v>767</v>
      </c>
      <c r="E11" s="92" t="s">
        <v>779</v>
      </c>
      <c r="F11" s="92" t="s">
        <v>331</v>
      </c>
      <c r="G11" s="93" t="s">
        <v>821</v>
      </c>
      <c r="H11" s="94" t="s">
        <v>331</v>
      </c>
      <c r="I11" s="92" t="s">
        <v>822</v>
      </c>
      <c r="J11" s="95" t="s">
        <v>823</v>
      </c>
      <c r="K11" s="95"/>
      <c r="L11" s="92" t="s">
        <v>824</v>
      </c>
      <c r="M11" s="89" t="s">
        <v>825</v>
      </c>
      <c r="N11" s="86" t="str">
        <f t="shared" si="0"/>
        <v>02</v>
      </c>
    </row>
    <row r="12" spans="1:14">
      <c r="A12" s="92">
        <v>11</v>
      </c>
      <c r="B12" s="92" t="s">
        <v>608</v>
      </c>
      <c r="C12" s="92" t="s">
        <v>442</v>
      </c>
      <c r="D12" s="92" t="s">
        <v>767</v>
      </c>
      <c r="E12" s="92" t="s">
        <v>768</v>
      </c>
      <c r="F12" s="92" t="s">
        <v>331</v>
      </c>
      <c r="G12" s="93" t="s">
        <v>826</v>
      </c>
      <c r="H12" s="94" t="s">
        <v>331</v>
      </c>
      <c r="I12" s="92" t="s">
        <v>822</v>
      </c>
      <c r="J12" s="95" t="s">
        <v>827</v>
      </c>
      <c r="K12" s="95"/>
      <c r="L12" s="92" t="s">
        <v>828</v>
      </c>
      <c r="M12" s="89" t="s">
        <v>829</v>
      </c>
      <c r="N12" s="86" t="str">
        <f t="shared" si="0"/>
        <v>02</v>
      </c>
    </row>
    <row r="13" spans="1:14">
      <c r="A13" s="92">
        <v>12</v>
      </c>
      <c r="B13" s="92" t="s">
        <v>830</v>
      </c>
      <c r="C13" s="92" t="s">
        <v>468</v>
      </c>
      <c r="D13" s="92" t="s">
        <v>790</v>
      </c>
      <c r="E13" s="92" t="s">
        <v>831</v>
      </c>
      <c r="F13" s="92" t="s">
        <v>832</v>
      </c>
      <c r="G13" s="93" t="s">
        <v>833</v>
      </c>
      <c r="H13" s="94" t="s">
        <v>331</v>
      </c>
      <c r="I13" s="92" t="s">
        <v>834</v>
      </c>
      <c r="J13" s="95" t="s">
        <v>835</v>
      </c>
      <c r="K13" s="95"/>
      <c r="L13" s="92" t="s">
        <v>836</v>
      </c>
      <c r="M13" s="89" t="s">
        <v>837</v>
      </c>
      <c r="N13" s="86" t="str">
        <f t="shared" si="0"/>
        <v>02</v>
      </c>
    </row>
    <row r="14" spans="1:14">
      <c r="A14" s="92">
        <v>13</v>
      </c>
      <c r="B14" s="92" t="s">
        <v>560</v>
      </c>
      <c r="C14" s="92" t="s">
        <v>379</v>
      </c>
      <c r="D14" s="92" t="s">
        <v>767</v>
      </c>
      <c r="E14" s="92" t="s">
        <v>779</v>
      </c>
      <c r="F14" s="92" t="s">
        <v>332</v>
      </c>
      <c r="G14" s="93" t="s">
        <v>838</v>
      </c>
      <c r="H14" s="94" t="s">
        <v>332</v>
      </c>
      <c r="I14" s="92" t="s">
        <v>839</v>
      </c>
      <c r="J14" s="95" t="s">
        <v>840</v>
      </c>
      <c r="K14" s="95"/>
      <c r="L14" s="92" t="s">
        <v>841</v>
      </c>
      <c r="M14" s="89" t="s">
        <v>842</v>
      </c>
      <c r="N14" s="86" t="str">
        <f t="shared" si="0"/>
        <v>03</v>
      </c>
    </row>
    <row r="15" spans="1:14">
      <c r="A15" s="92">
        <v>14</v>
      </c>
      <c r="B15" s="92" t="s">
        <v>582</v>
      </c>
      <c r="C15" s="92" t="s">
        <v>412</v>
      </c>
      <c r="D15" s="92" t="s">
        <v>767</v>
      </c>
      <c r="E15" s="92" t="s">
        <v>779</v>
      </c>
      <c r="F15" s="92" t="s">
        <v>332</v>
      </c>
      <c r="G15" s="93" t="s">
        <v>843</v>
      </c>
      <c r="H15" s="86" t="s">
        <v>332</v>
      </c>
      <c r="I15" s="96" t="s">
        <v>844</v>
      </c>
      <c r="J15" s="95" t="s">
        <v>845</v>
      </c>
      <c r="K15" s="95"/>
      <c r="L15" s="86" t="s">
        <v>846</v>
      </c>
      <c r="M15" s="89" t="s">
        <v>847</v>
      </c>
      <c r="N15" s="86" t="str">
        <f t="shared" si="0"/>
        <v>03</v>
      </c>
    </row>
    <row r="16" spans="1:14">
      <c r="A16" s="92">
        <v>15</v>
      </c>
      <c r="B16" s="92" t="s">
        <v>561</v>
      </c>
      <c r="C16" s="92" t="s">
        <v>380</v>
      </c>
      <c r="D16" s="92" t="s">
        <v>767</v>
      </c>
      <c r="E16" s="92" t="s">
        <v>768</v>
      </c>
      <c r="F16" s="92" t="s">
        <v>333</v>
      </c>
      <c r="G16" s="93">
        <v>9830045</v>
      </c>
      <c r="H16" s="94" t="s">
        <v>333</v>
      </c>
      <c r="I16" s="92" t="s">
        <v>848</v>
      </c>
      <c r="J16" s="95" t="s">
        <v>849</v>
      </c>
      <c r="K16" s="95"/>
      <c r="L16" s="92" t="s">
        <v>850</v>
      </c>
      <c r="M16" s="89" t="s">
        <v>851</v>
      </c>
      <c r="N16" s="86" t="str">
        <f t="shared" si="0"/>
        <v>04</v>
      </c>
    </row>
    <row r="17" spans="1:14">
      <c r="A17" s="92">
        <v>16</v>
      </c>
      <c r="B17" s="92" t="s">
        <v>583</v>
      </c>
      <c r="C17" s="92" t="s">
        <v>413</v>
      </c>
      <c r="D17" s="92" t="s">
        <v>767</v>
      </c>
      <c r="E17" s="92" t="s">
        <v>768</v>
      </c>
      <c r="F17" s="92" t="s">
        <v>333</v>
      </c>
      <c r="G17" s="93">
        <v>9813205</v>
      </c>
      <c r="H17" s="97" t="s">
        <v>333</v>
      </c>
      <c r="I17" s="98" t="s">
        <v>852</v>
      </c>
      <c r="J17" s="95" t="s">
        <v>853</v>
      </c>
      <c r="K17" s="95"/>
      <c r="L17" s="98" t="s">
        <v>854</v>
      </c>
      <c r="M17" s="89" t="s">
        <v>855</v>
      </c>
      <c r="N17" s="86" t="str">
        <f t="shared" si="0"/>
        <v>04</v>
      </c>
    </row>
    <row r="18" spans="1:14">
      <c r="A18" s="92">
        <v>17</v>
      </c>
      <c r="B18" s="92" t="s">
        <v>598</v>
      </c>
      <c r="C18" s="92" t="s">
        <v>443</v>
      </c>
      <c r="D18" s="92" t="s">
        <v>767</v>
      </c>
      <c r="E18" s="92" t="s">
        <v>768</v>
      </c>
      <c r="F18" s="92" t="s">
        <v>333</v>
      </c>
      <c r="G18" s="99">
        <v>9870331</v>
      </c>
      <c r="H18" s="94" t="s">
        <v>333</v>
      </c>
      <c r="I18" s="92" t="s">
        <v>856</v>
      </c>
      <c r="J18" s="95" t="s">
        <v>857</v>
      </c>
      <c r="K18" s="95"/>
      <c r="L18" s="92" t="s">
        <v>858</v>
      </c>
      <c r="M18" s="89" t="s">
        <v>859</v>
      </c>
      <c r="N18" s="86" t="str">
        <f t="shared" si="0"/>
        <v>04</v>
      </c>
    </row>
    <row r="19" spans="1:14">
      <c r="A19" s="92">
        <v>18</v>
      </c>
      <c r="B19" s="92" t="s">
        <v>631</v>
      </c>
      <c r="C19" s="92" t="s">
        <v>469</v>
      </c>
      <c r="D19" s="92" t="s">
        <v>790</v>
      </c>
      <c r="E19" s="92" t="s">
        <v>802</v>
      </c>
      <c r="F19" s="92" t="s">
        <v>333</v>
      </c>
      <c r="G19" s="93" t="s">
        <v>860</v>
      </c>
      <c r="H19" s="86" t="s">
        <v>333</v>
      </c>
      <c r="I19" s="96" t="s">
        <v>861</v>
      </c>
      <c r="J19" s="95" t="s">
        <v>862</v>
      </c>
      <c r="K19" s="95"/>
      <c r="L19" s="86" t="s">
        <v>863</v>
      </c>
      <c r="M19" s="89" t="s">
        <v>864</v>
      </c>
      <c r="N19" s="86" t="str">
        <f t="shared" si="0"/>
        <v>04</v>
      </c>
    </row>
    <row r="20" spans="1:14">
      <c r="A20" s="92">
        <v>19</v>
      </c>
      <c r="B20" s="92" t="s">
        <v>562</v>
      </c>
      <c r="C20" s="92" t="s">
        <v>381</v>
      </c>
      <c r="D20" s="92" t="s">
        <v>767</v>
      </c>
      <c r="E20" s="92" t="s">
        <v>779</v>
      </c>
      <c r="F20" s="92" t="s">
        <v>334</v>
      </c>
      <c r="G20" s="99" t="s">
        <v>865</v>
      </c>
      <c r="H20" s="94" t="s">
        <v>334</v>
      </c>
      <c r="I20" s="92" t="s">
        <v>866</v>
      </c>
      <c r="J20" s="95" t="s">
        <v>867</v>
      </c>
      <c r="K20" s="95"/>
      <c r="L20" s="92" t="s">
        <v>868</v>
      </c>
      <c r="M20" s="89" t="s">
        <v>869</v>
      </c>
      <c r="N20" s="86" t="str">
        <f t="shared" si="0"/>
        <v>05</v>
      </c>
    </row>
    <row r="21" spans="1:14">
      <c r="A21" s="92">
        <v>20</v>
      </c>
      <c r="B21" s="92" t="s">
        <v>563</v>
      </c>
      <c r="C21" s="92" t="s">
        <v>382</v>
      </c>
      <c r="D21" s="92" t="s">
        <v>767</v>
      </c>
      <c r="E21" s="92" t="s">
        <v>779</v>
      </c>
      <c r="F21" s="92" t="s">
        <v>335</v>
      </c>
      <c r="G21" s="93">
        <v>9980025</v>
      </c>
      <c r="H21" s="94" t="s">
        <v>335</v>
      </c>
      <c r="I21" s="92" t="s">
        <v>870</v>
      </c>
      <c r="J21" s="95" t="s">
        <v>871</v>
      </c>
      <c r="K21" s="95"/>
      <c r="L21" s="92" t="s">
        <v>872</v>
      </c>
      <c r="M21" s="89" t="s">
        <v>873</v>
      </c>
      <c r="N21" s="86" t="str">
        <f t="shared" si="0"/>
        <v>06</v>
      </c>
    </row>
    <row r="22" spans="1:14">
      <c r="A22" s="92">
        <v>21</v>
      </c>
      <c r="B22" s="92" t="s">
        <v>874</v>
      </c>
      <c r="C22" s="92" t="s">
        <v>414</v>
      </c>
      <c r="D22" s="92" t="s">
        <v>790</v>
      </c>
      <c r="E22" s="92" t="s">
        <v>875</v>
      </c>
      <c r="F22" s="92" t="s">
        <v>876</v>
      </c>
      <c r="G22" s="93" t="s">
        <v>877</v>
      </c>
      <c r="H22" s="94" t="s">
        <v>335</v>
      </c>
      <c r="I22" s="92" t="s">
        <v>878</v>
      </c>
      <c r="J22" s="95" t="s">
        <v>879</v>
      </c>
      <c r="K22" s="95"/>
      <c r="L22" s="92" t="s">
        <v>880</v>
      </c>
      <c r="M22" s="89" t="s">
        <v>881</v>
      </c>
      <c r="N22" s="86" t="str">
        <f t="shared" si="0"/>
        <v>06</v>
      </c>
    </row>
    <row r="23" spans="1:14">
      <c r="A23" s="92">
        <v>22</v>
      </c>
      <c r="B23" s="92" t="s">
        <v>564</v>
      </c>
      <c r="C23" s="92" t="s">
        <v>383</v>
      </c>
      <c r="D23" s="92" t="s">
        <v>767</v>
      </c>
      <c r="E23" s="92" t="s">
        <v>779</v>
      </c>
      <c r="F23" s="92" t="s">
        <v>336</v>
      </c>
      <c r="G23" s="93">
        <v>9708023</v>
      </c>
      <c r="H23" s="94" t="s">
        <v>336</v>
      </c>
      <c r="I23" s="92" t="s">
        <v>882</v>
      </c>
      <c r="J23" s="95" t="s">
        <v>883</v>
      </c>
      <c r="K23" s="95"/>
      <c r="L23" s="100" t="s">
        <v>884</v>
      </c>
      <c r="M23" s="89" t="s">
        <v>885</v>
      </c>
      <c r="N23" s="86" t="str">
        <f t="shared" si="0"/>
        <v>07</v>
      </c>
    </row>
    <row r="24" spans="1:14">
      <c r="A24" s="92">
        <v>23</v>
      </c>
      <c r="B24" s="92" t="s">
        <v>585</v>
      </c>
      <c r="C24" s="92" t="s">
        <v>415</v>
      </c>
      <c r="D24" s="92" t="s">
        <v>767</v>
      </c>
      <c r="E24" s="92" t="s">
        <v>768</v>
      </c>
      <c r="F24" s="92" t="s">
        <v>336</v>
      </c>
      <c r="G24" s="93">
        <v>9600486</v>
      </c>
      <c r="H24" s="94" t="s">
        <v>336</v>
      </c>
      <c r="I24" s="92" t="s">
        <v>886</v>
      </c>
      <c r="J24" s="95" t="s">
        <v>887</v>
      </c>
      <c r="K24" s="95"/>
      <c r="L24" s="92" t="s">
        <v>888</v>
      </c>
      <c r="M24" s="89" t="s">
        <v>889</v>
      </c>
      <c r="N24" s="86" t="str">
        <f t="shared" si="0"/>
        <v>07</v>
      </c>
    </row>
    <row r="25" spans="1:14">
      <c r="A25" s="92">
        <v>24</v>
      </c>
      <c r="B25" s="92" t="s">
        <v>609</v>
      </c>
      <c r="C25" s="92" t="s">
        <v>444</v>
      </c>
      <c r="D25" s="92" t="s">
        <v>767</v>
      </c>
      <c r="E25" s="92" t="s">
        <v>779</v>
      </c>
      <c r="F25" s="92" t="s">
        <v>336</v>
      </c>
      <c r="G25" s="93">
        <v>9638004</v>
      </c>
      <c r="H25" s="86" t="s">
        <v>336</v>
      </c>
      <c r="I25" s="96" t="s">
        <v>890</v>
      </c>
      <c r="J25" s="95" t="s">
        <v>891</v>
      </c>
      <c r="K25" s="95"/>
      <c r="L25" s="86" t="s">
        <v>892</v>
      </c>
      <c r="M25" s="89" t="s">
        <v>893</v>
      </c>
      <c r="N25" s="86" t="str">
        <f t="shared" si="0"/>
        <v>07</v>
      </c>
    </row>
    <row r="26" spans="1:14">
      <c r="A26" s="92">
        <v>25</v>
      </c>
      <c r="B26" s="92" t="s">
        <v>894</v>
      </c>
      <c r="C26" s="92" t="s">
        <v>387</v>
      </c>
      <c r="D26" s="92" t="s">
        <v>895</v>
      </c>
      <c r="E26" s="92" t="s">
        <v>811</v>
      </c>
      <c r="F26" s="92" t="s">
        <v>896</v>
      </c>
      <c r="G26" s="93">
        <v>1690074</v>
      </c>
      <c r="H26" s="94" t="s">
        <v>342</v>
      </c>
      <c r="I26" s="92" t="s">
        <v>897</v>
      </c>
      <c r="J26" s="95" t="s">
        <v>898</v>
      </c>
      <c r="K26" s="95"/>
      <c r="L26" s="92" t="s">
        <v>899</v>
      </c>
      <c r="M26" s="92"/>
      <c r="N26" s="86" t="str">
        <f t="shared" si="0"/>
        <v>07</v>
      </c>
    </row>
    <row r="27" spans="1:14">
      <c r="A27" s="92">
        <v>26</v>
      </c>
      <c r="B27" s="92" t="s">
        <v>610</v>
      </c>
      <c r="C27" s="92" t="s">
        <v>445</v>
      </c>
      <c r="D27" s="92" t="s">
        <v>767</v>
      </c>
      <c r="E27" s="92" t="s">
        <v>768</v>
      </c>
      <c r="F27" s="92" t="s">
        <v>337</v>
      </c>
      <c r="G27" s="93">
        <v>3004204</v>
      </c>
      <c r="H27" s="94" t="s">
        <v>337</v>
      </c>
      <c r="I27" s="92" t="s">
        <v>900</v>
      </c>
      <c r="J27" s="95" t="s">
        <v>901</v>
      </c>
      <c r="K27" s="95"/>
      <c r="L27" s="92" t="s">
        <v>902</v>
      </c>
      <c r="M27" s="89" t="s">
        <v>903</v>
      </c>
      <c r="N27" s="86" t="str">
        <f t="shared" si="0"/>
        <v>08</v>
      </c>
    </row>
    <row r="28" spans="1:14">
      <c r="A28" s="92">
        <v>27</v>
      </c>
      <c r="B28" s="92" t="s">
        <v>597</v>
      </c>
      <c r="C28" s="92" t="s">
        <v>470</v>
      </c>
      <c r="D28" s="92" t="s">
        <v>904</v>
      </c>
      <c r="E28" s="92" t="s">
        <v>768</v>
      </c>
      <c r="F28" s="92" t="s">
        <v>337</v>
      </c>
      <c r="G28" s="93">
        <v>3180001</v>
      </c>
      <c r="H28" s="94" t="s">
        <v>337</v>
      </c>
      <c r="I28" s="92" t="s">
        <v>905</v>
      </c>
      <c r="J28" s="95" t="s">
        <v>906</v>
      </c>
      <c r="K28" s="95"/>
      <c r="L28" s="92" t="s">
        <v>907</v>
      </c>
      <c r="M28" s="89" t="s">
        <v>908</v>
      </c>
      <c r="N28" s="86" t="str">
        <f t="shared" si="0"/>
        <v>08</v>
      </c>
    </row>
    <row r="29" spans="1:14">
      <c r="A29" s="92">
        <v>28</v>
      </c>
      <c r="B29" s="92" t="s">
        <v>649</v>
      </c>
      <c r="C29" s="92" t="s">
        <v>492</v>
      </c>
      <c r="D29" s="92" t="s">
        <v>767</v>
      </c>
      <c r="E29" s="92" t="s">
        <v>779</v>
      </c>
      <c r="F29" s="92" t="s">
        <v>337</v>
      </c>
      <c r="G29" s="93">
        <v>3100067</v>
      </c>
      <c r="H29" s="94" t="s">
        <v>337</v>
      </c>
      <c r="I29" s="92" t="s">
        <v>909</v>
      </c>
      <c r="J29" s="95" t="s">
        <v>910</v>
      </c>
      <c r="K29" s="95"/>
      <c r="L29" s="92" t="s">
        <v>911</v>
      </c>
      <c r="M29" s="89" t="s">
        <v>912</v>
      </c>
      <c r="N29" s="86" t="str">
        <f t="shared" si="0"/>
        <v>08</v>
      </c>
    </row>
    <row r="30" spans="1:14">
      <c r="A30" s="92">
        <v>29</v>
      </c>
      <c r="B30" s="92" t="s">
        <v>663</v>
      </c>
      <c r="C30" s="92" t="s">
        <v>508</v>
      </c>
      <c r="D30" s="92" t="s">
        <v>767</v>
      </c>
      <c r="E30" s="92" t="s">
        <v>779</v>
      </c>
      <c r="F30" s="92" t="s">
        <v>337</v>
      </c>
      <c r="G30" s="93">
        <v>3170064</v>
      </c>
      <c r="H30" s="94" t="s">
        <v>337</v>
      </c>
      <c r="I30" s="92" t="s">
        <v>913</v>
      </c>
      <c r="J30" s="95" t="s">
        <v>914</v>
      </c>
      <c r="K30" s="95"/>
      <c r="L30" s="92" t="s">
        <v>915</v>
      </c>
      <c r="M30" s="89" t="s">
        <v>916</v>
      </c>
      <c r="N30" s="86" t="str">
        <f t="shared" si="0"/>
        <v>08</v>
      </c>
    </row>
    <row r="31" spans="1:14">
      <c r="A31" s="92">
        <v>30</v>
      </c>
      <c r="B31" s="92" t="s">
        <v>674</v>
      </c>
      <c r="C31" s="92" t="s">
        <v>521</v>
      </c>
      <c r="D31" s="92" t="s">
        <v>767</v>
      </c>
      <c r="E31" s="92" t="s">
        <v>768</v>
      </c>
      <c r="F31" s="92" t="s">
        <v>337</v>
      </c>
      <c r="G31" s="93">
        <v>3191221</v>
      </c>
      <c r="H31" s="94" t="s">
        <v>337</v>
      </c>
      <c r="I31" s="92" t="s">
        <v>913</v>
      </c>
      <c r="J31" s="95" t="s">
        <v>917</v>
      </c>
      <c r="K31" s="95"/>
      <c r="L31" s="92" t="s">
        <v>918</v>
      </c>
      <c r="M31" s="89" t="s">
        <v>919</v>
      </c>
      <c r="N31" s="86" t="str">
        <f t="shared" si="0"/>
        <v>08</v>
      </c>
    </row>
    <row r="32" spans="1:14">
      <c r="A32" s="92">
        <v>31</v>
      </c>
      <c r="B32" s="92" t="s">
        <v>683</v>
      </c>
      <c r="C32" s="92" t="s">
        <v>920</v>
      </c>
      <c r="D32" s="92" t="s">
        <v>790</v>
      </c>
      <c r="E32" s="92" t="s">
        <v>875</v>
      </c>
      <c r="F32" s="92" t="s">
        <v>921</v>
      </c>
      <c r="G32" s="93" t="s">
        <v>922</v>
      </c>
      <c r="H32" s="94" t="s">
        <v>337</v>
      </c>
      <c r="I32" s="92" t="s">
        <v>909</v>
      </c>
      <c r="J32" s="95" t="s">
        <v>923</v>
      </c>
      <c r="K32" s="95"/>
      <c r="L32" s="92" t="s">
        <v>924</v>
      </c>
      <c r="M32" s="89" t="s">
        <v>925</v>
      </c>
      <c r="N32" s="86" t="str">
        <f t="shared" si="0"/>
        <v>08</v>
      </c>
    </row>
    <row r="33" spans="1:14">
      <c r="A33" s="92">
        <v>32</v>
      </c>
      <c r="B33" s="92" t="s">
        <v>926</v>
      </c>
      <c r="C33" s="92" t="s">
        <v>537</v>
      </c>
      <c r="D33" s="92" t="s">
        <v>790</v>
      </c>
      <c r="E33" s="92" t="s">
        <v>802</v>
      </c>
      <c r="F33" s="92" t="s">
        <v>921</v>
      </c>
      <c r="G33" s="93" t="s">
        <v>927</v>
      </c>
      <c r="H33" s="94" t="s">
        <v>337</v>
      </c>
      <c r="I33" s="92" t="s">
        <v>909</v>
      </c>
      <c r="J33" s="95" t="s">
        <v>928</v>
      </c>
      <c r="K33" s="95"/>
      <c r="L33" s="92" t="s">
        <v>929</v>
      </c>
      <c r="M33" s="89" t="s">
        <v>930</v>
      </c>
      <c r="N33" s="86" t="str">
        <f t="shared" si="0"/>
        <v>08</v>
      </c>
    </row>
    <row r="34" spans="1:14">
      <c r="A34" s="92">
        <v>33</v>
      </c>
      <c r="B34" s="92" t="s">
        <v>931</v>
      </c>
      <c r="C34" s="92" t="s">
        <v>418</v>
      </c>
      <c r="D34" s="92" t="s">
        <v>932</v>
      </c>
      <c r="E34" s="92" t="s">
        <v>811</v>
      </c>
      <c r="F34" s="92" t="s">
        <v>933</v>
      </c>
      <c r="G34" s="93">
        <v>1600023</v>
      </c>
      <c r="H34" s="94" t="s">
        <v>342</v>
      </c>
      <c r="I34" s="92" t="s">
        <v>897</v>
      </c>
      <c r="J34" s="95" t="s">
        <v>934</v>
      </c>
      <c r="K34" s="95" t="s">
        <v>935</v>
      </c>
      <c r="L34" s="92" t="s">
        <v>936</v>
      </c>
      <c r="M34" s="92"/>
      <c r="N34" s="86" t="str">
        <f t="shared" si="0"/>
        <v>08</v>
      </c>
    </row>
    <row r="35" spans="1:14">
      <c r="A35" s="92">
        <v>34</v>
      </c>
      <c r="B35" s="92" t="s">
        <v>937</v>
      </c>
      <c r="C35" s="92" t="s">
        <v>384</v>
      </c>
      <c r="D35" s="92" t="s">
        <v>932</v>
      </c>
      <c r="E35" s="92" t="s">
        <v>811</v>
      </c>
      <c r="F35" s="92" t="s">
        <v>933</v>
      </c>
      <c r="G35" s="93">
        <v>3060011</v>
      </c>
      <c r="H35" s="94" t="s">
        <v>337</v>
      </c>
      <c r="I35" s="92" t="s">
        <v>938</v>
      </c>
      <c r="J35" s="95" t="s">
        <v>939</v>
      </c>
      <c r="K35" s="95"/>
      <c r="L35" s="92" t="s">
        <v>940</v>
      </c>
      <c r="M35" s="92"/>
      <c r="N35" s="86" t="str">
        <f t="shared" si="0"/>
        <v>08</v>
      </c>
    </row>
    <row r="36" spans="1:14">
      <c r="A36" s="92">
        <v>35</v>
      </c>
      <c r="B36" s="92" t="s">
        <v>645</v>
      </c>
      <c r="C36" s="92" t="s">
        <v>416</v>
      </c>
      <c r="D36" s="92" t="s">
        <v>932</v>
      </c>
      <c r="E36" s="92" t="s">
        <v>811</v>
      </c>
      <c r="F36" s="92" t="s">
        <v>933</v>
      </c>
      <c r="G36" s="93">
        <v>3001211</v>
      </c>
      <c r="H36" s="94" t="s">
        <v>337</v>
      </c>
      <c r="I36" s="92" t="s">
        <v>941</v>
      </c>
      <c r="J36" s="95" t="s">
        <v>942</v>
      </c>
      <c r="K36" s="95"/>
      <c r="L36" s="92" t="s">
        <v>943</v>
      </c>
      <c r="M36" s="92"/>
      <c r="N36" s="86" t="str">
        <f t="shared" si="0"/>
        <v>08</v>
      </c>
    </row>
    <row r="37" spans="1:14">
      <c r="A37" s="92">
        <v>36</v>
      </c>
      <c r="B37" s="92" t="s">
        <v>594</v>
      </c>
      <c r="C37" s="92" t="s">
        <v>447</v>
      </c>
      <c r="D37" s="92" t="s">
        <v>944</v>
      </c>
      <c r="E37" s="92" t="s">
        <v>811</v>
      </c>
      <c r="F37" s="92" t="s">
        <v>933</v>
      </c>
      <c r="G37" s="93">
        <v>1070052</v>
      </c>
      <c r="H37" s="94" t="s">
        <v>342</v>
      </c>
      <c r="I37" s="92" t="s">
        <v>945</v>
      </c>
      <c r="J37" s="95" t="s">
        <v>946</v>
      </c>
      <c r="K37" s="95" t="s">
        <v>947</v>
      </c>
      <c r="L37" s="92" t="s">
        <v>948</v>
      </c>
      <c r="M37" s="92"/>
      <c r="N37" s="86" t="str">
        <f t="shared" si="0"/>
        <v>08</v>
      </c>
    </row>
    <row r="38" spans="1:14">
      <c r="A38" s="92">
        <v>37</v>
      </c>
      <c r="B38" s="92" t="s">
        <v>949</v>
      </c>
      <c r="C38" s="92" t="s">
        <v>385</v>
      </c>
      <c r="D38" s="92" t="s">
        <v>932</v>
      </c>
      <c r="E38" s="92" t="s">
        <v>811</v>
      </c>
      <c r="F38" s="92" t="s">
        <v>950</v>
      </c>
      <c r="G38" s="93">
        <v>3292332</v>
      </c>
      <c r="H38" s="94" t="s">
        <v>338</v>
      </c>
      <c r="I38" s="92" t="s">
        <v>951</v>
      </c>
      <c r="J38" s="95" t="s">
        <v>952</v>
      </c>
      <c r="K38" s="95"/>
      <c r="L38" s="92" t="s">
        <v>953</v>
      </c>
      <c r="M38" s="92"/>
      <c r="N38" s="86" t="str">
        <f t="shared" si="0"/>
        <v>09</v>
      </c>
    </row>
    <row r="39" spans="1:14">
      <c r="A39" s="92">
        <v>38</v>
      </c>
      <c r="B39" s="92" t="s">
        <v>586</v>
      </c>
      <c r="C39" s="92" t="s">
        <v>417</v>
      </c>
      <c r="D39" s="92" t="s">
        <v>767</v>
      </c>
      <c r="E39" s="92" t="s">
        <v>779</v>
      </c>
      <c r="F39" s="92" t="s">
        <v>340</v>
      </c>
      <c r="G39" s="93">
        <v>3390004</v>
      </c>
      <c r="H39" s="94" t="s">
        <v>340</v>
      </c>
      <c r="I39" s="92" t="s">
        <v>954</v>
      </c>
      <c r="J39" s="95" t="s">
        <v>955</v>
      </c>
      <c r="K39" s="95"/>
      <c r="L39" s="92" t="s">
        <v>956</v>
      </c>
      <c r="M39" s="89" t="s">
        <v>957</v>
      </c>
      <c r="N39" s="86" t="str">
        <f t="shared" si="0"/>
        <v>11</v>
      </c>
    </row>
    <row r="40" spans="1:14">
      <c r="A40" s="92">
        <v>39</v>
      </c>
      <c r="B40" s="92" t="s">
        <v>611</v>
      </c>
      <c r="C40" s="92" t="s">
        <v>446</v>
      </c>
      <c r="D40" s="92" t="s">
        <v>767</v>
      </c>
      <c r="E40" s="92" t="s">
        <v>768</v>
      </c>
      <c r="F40" s="92" t="s">
        <v>340</v>
      </c>
      <c r="G40" s="93">
        <v>3440038</v>
      </c>
      <c r="H40" s="94" t="s">
        <v>340</v>
      </c>
      <c r="I40" s="92" t="s">
        <v>958</v>
      </c>
      <c r="J40" s="95" t="s">
        <v>959</v>
      </c>
      <c r="K40" s="95"/>
      <c r="L40" s="92" t="s">
        <v>960</v>
      </c>
      <c r="M40" s="89" t="s">
        <v>961</v>
      </c>
      <c r="N40" s="86" t="str">
        <f t="shared" si="0"/>
        <v>11</v>
      </c>
    </row>
    <row r="41" spans="1:14">
      <c r="A41" s="92">
        <v>40</v>
      </c>
      <c r="B41" s="92" t="s">
        <v>632</v>
      </c>
      <c r="C41" s="92" t="s">
        <v>471</v>
      </c>
      <c r="D41" s="92" t="s">
        <v>904</v>
      </c>
      <c r="E41" s="92" t="s">
        <v>768</v>
      </c>
      <c r="F41" s="92" t="s">
        <v>340</v>
      </c>
      <c r="G41" s="93">
        <v>3660006</v>
      </c>
      <c r="H41" s="94" t="s">
        <v>340</v>
      </c>
      <c r="I41" s="92" t="s">
        <v>962</v>
      </c>
      <c r="J41" s="95" t="s">
        <v>963</v>
      </c>
      <c r="K41" s="95"/>
      <c r="L41" s="92" t="s">
        <v>964</v>
      </c>
      <c r="M41" s="89" t="s">
        <v>965</v>
      </c>
      <c r="N41" s="86" t="str">
        <f t="shared" si="0"/>
        <v>11</v>
      </c>
    </row>
    <row r="42" spans="1:14">
      <c r="A42" s="92">
        <v>41</v>
      </c>
      <c r="B42" s="92" t="s">
        <v>650</v>
      </c>
      <c r="C42" s="92" t="s">
        <v>493</v>
      </c>
      <c r="D42" s="92" t="s">
        <v>767</v>
      </c>
      <c r="E42" s="92" t="s">
        <v>768</v>
      </c>
      <c r="F42" s="92" t="s">
        <v>340</v>
      </c>
      <c r="G42" s="93">
        <v>3501101</v>
      </c>
      <c r="H42" s="94" t="s">
        <v>340</v>
      </c>
      <c r="I42" s="92" t="s">
        <v>966</v>
      </c>
      <c r="J42" s="95" t="s">
        <v>967</v>
      </c>
      <c r="K42" s="95"/>
      <c r="L42" s="92" t="s">
        <v>968</v>
      </c>
      <c r="M42" s="89" t="s">
        <v>969</v>
      </c>
      <c r="N42" s="86" t="str">
        <f t="shared" si="0"/>
        <v>11</v>
      </c>
    </row>
    <row r="43" spans="1:14">
      <c r="A43" s="92">
        <v>42</v>
      </c>
      <c r="B43" s="92" t="s">
        <v>664</v>
      </c>
      <c r="C43" s="92" t="s">
        <v>509</v>
      </c>
      <c r="D43" s="92" t="s">
        <v>767</v>
      </c>
      <c r="E43" s="92" t="s">
        <v>768</v>
      </c>
      <c r="F43" s="92" t="s">
        <v>340</v>
      </c>
      <c r="G43" s="93">
        <v>3500417</v>
      </c>
      <c r="H43" s="94" t="s">
        <v>340</v>
      </c>
      <c r="I43" s="92" t="s">
        <v>970</v>
      </c>
      <c r="J43" s="95" t="s">
        <v>971</v>
      </c>
      <c r="K43" s="95"/>
      <c r="L43" s="92" t="s">
        <v>972</v>
      </c>
      <c r="M43" s="89" t="s">
        <v>973</v>
      </c>
      <c r="N43" s="86" t="str">
        <f t="shared" si="0"/>
        <v>11</v>
      </c>
    </row>
    <row r="44" spans="1:14">
      <c r="A44" s="92">
        <v>43</v>
      </c>
      <c r="B44" s="92" t="s">
        <v>675</v>
      </c>
      <c r="C44" s="92" t="s">
        <v>522</v>
      </c>
      <c r="D44" s="92" t="s">
        <v>767</v>
      </c>
      <c r="E44" s="92" t="s">
        <v>768</v>
      </c>
      <c r="F44" s="92" t="s">
        <v>340</v>
      </c>
      <c r="G44" s="93">
        <v>3570211</v>
      </c>
      <c r="H44" s="94" t="s">
        <v>340</v>
      </c>
      <c r="I44" s="92" t="s">
        <v>974</v>
      </c>
      <c r="J44" s="95" t="s">
        <v>975</v>
      </c>
      <c r="K44" s="95"/>
      <c r="L44" s="92" t="s">
        <v>976</v>
      </c>
      <c r="M44" s="89" t="s">
        <v>977</v>
      </c>
      <c r="N44" s="86" t="str">
        <f t="shared" si="0"/>
        <v>11</v>
      </c>
    </row>
    <row r="45" spans="1:14">
      <c r="A45" s="92">
        <v>44</v>
      </c>
      <c r="B45" s="92" t="s">
        <v>684</v>
      </c>
      <c r="C45" s="92" t="s">
        <v>532</v>
      </c>
      <c r="D45" s="92" t="s">
        <v>767</v>
      </c>
      <c r="E45" s="92" t="s">
        <v>768</v>
      </c>
      <c r="F45" s="92" t="s">
        <v>340</v>
      </c>
      <c r="G45" s="93">
        <v>3570038</v>
      </c>
      <c r="H45" s="94" t="s">
        <v>340</v>
      </c>
      <c r="I45" s="92" t="s">
        <v>974</v>
      </c>
      <c r="J45" s="95" t="s">
        <v>978</v>
      </c>
      <c r="K45" s="95"/>
      <c r="L45" s="92" t="s">
        <v>979</v>
      </c>
      <c r="M45" s="89" t="s">
        <v>980</v>
      </c>
      <c r="N45" s="86" t="str">
        <f t="shared" si="0"/>
        <v>11</v>
      </c>
    </row>
    <row r="46" spans="1:14">
      <c r="A46" s="92">
        <v>45</v>
      </c>
      <c r="B46" s="92" t="s">
        <v>689</v>
      </c>
      <c r="C46" s="92" t="s">
        <v>538</v>
      </c>
      <c r="D46" s="92" t="s">
        <v>767</v>
      </c>
      <c r="E46" s="92" t="s">
        <v>768</v>
      </c>
      <c r="F46" s="92" t="s">
        <v>340</v>
      </c>
      <c r="G46" s="93">
        <v>3450015</v>
      </c>
      <c r="H46" s="94" t="s">
        <v>340</v>
      </c>
      <c r="I46" s="92" t="s">
        <v>981</v>
      </c>
      <c r="J46" s="95" t="s">
        <v>982</v>
      </c>
      <c r="K46" s="95"/>
      <c r="L46" s="92" t="s">
        <v>983</v>
      </c>
      <c r="M46" s="89" t="s">
        <v>984</v>
      </c>
      <c r="N46" s="86" t="str">
        <f t="shared" si="0"/>
        <v>11</v>
      </c>
    </row>
    <row r="47" spans="1:14">
      <c r="A47" s="92">
        <v>46</v>
      </c>
      <c r="B47" s="92" t="s">
        <v>693</v>
      </c>
      <c r="C47" s="92" t="s">
        <v>542</v>
      </c>
      <c r="D47" s="92" t="s">
        <v>767</v>
      </c>
      <c r="E47" s="92" t="s">
        <v>768</v>
      </c>
      <c r="F47" s="92" t="s">
        <v>340</v>
      </c>
      <c r="G47" s="93">
        <v>3620806</v>
      </c>
      <c r="H47" s="94" t="s">
        <v>340</v>
      </c>
      <c r="I47" s="92" t="s">
        <v>985</v>
      </c>
      <c r="J47" s="95" t="s">
        <v>986</v>
      </c>
      <c r="K47" s="95"/>
      <c r="L47" s="92" t="s">
        <v>987</v>
      </c>
      <c r="M47" s="89" t="s">
        <v>988</v>
      </c>
      <c r="N47" s="86" t="str">
        <f t="shared" si="0"/>
        <v>11</v>
      </c>
    </row>
    <row r="48" spans="1:14">
      <c r="A48" s="92">
        <v>47</v>
      </c>
      <c r="B48" s="92" t="s">
        <v>695</v>
      </c>
      <c r="C48" s="92" t="s">
        <v>546</v>
      </c>
      <c r="D48" s="92" t="s">
        <v>790</v>
      </c>
      <c r="E48" s="92" t="s">
        <v>875</v>
      </c>
      <c r="F48" s="92" t="s">
        <v>989</v>
      </c>
      <c r="G48" s="93" t="s">
        <v>990</v>
      </c>
      <c r="H48" s="94" t="s">
        <v>340</v>
      </c>
      <c r="I48" s="92" t="s">
        <v>974</v>
      </c>
      <c r="J48" s="95" t="s">
        <v>991</v>
      </c>
      <c r="K48" s="95"/>
      <c r="L48" s="92" t="s">
        <v>992</v>
      </c>
      <c r="M48" s="89" t="s">
        <v>993</v>
      </c>
      <c r="N48" s="86" t="str">
        <f t="shared" si="0"/>
        <v>11</v>
      </c>
    </row>
    <row r="49" spans="1:14">
      <c r="A49" s="92">
        <v>48</v>
      </c>
      <c r="B49" s="92" t="s">
        <v>994</v>
      </c>
      <c r="C49" s="92" t="s">
        <v>995</v>
      </c>
      <c r="D49" s="92" t="s">
        <v>932</v>
      </c>
      <c r="E49" s="92" t="s">
        <v>811</v>
      </c>
      <c r="F49" s="92" t="s">
        <v>721</v>
      </c>
      <c r="G49" s="93">
        <v>3430857</v>
      </c>
      <c r="H49" s="94" t="s">
        <v>340</v>
      </c>
      <c r="I49" s="92" t="s">
        <v>996</v>
      </c>
      <c r="J49" s="95" t="s">
        <v>997</v>
      </c>
      <c r="K49" s="95"/>
      <c r="L49" s="92" t="s">
        <v>998</v>
      </c>
      <c r="M49" s="92"/>
      <c r="N49" s="86" t="str">
        <f t="shared" si="0"/>
        <v>11</v>
      </c>
    </row>
    <row r="50" spans="1:14">
      <c r="A50" s="92">
        <v>49</v>
      </c>
      <c r="B50" s="92" t="s">
        <v>651</v>
      </c>
      <c r="C50" s="92" t="s">
        <v>494</v>
      </c>
      <c r="D50" s="92" t="s">
        <v>767</v>
      </c>
      <c r="E50" s="92" t="s">
        <v>768</v>
      </c>
      <c r="F50" s="92" t="s">
        <v>341</v>
      </c>
      <c r="G50" s="93">
        <v>2995102</v>
      </c>
      <c r="H50" s="94" t="s">
        <v>341</v>
      </c>
      <c r="I50" s="92" t="s">
        <v>999</v>
      </c>
      <c r="J50" s="95" t="s">
        <v>1000</v>
      </c>
      <c r="K50" s="95"/>
      <c r="L50" s="92" t="s">
        <v>1001</v>
      </c>
      <c r="M50" s="89" t="s">
        <v>1002</v>
      </c>
      <c r="N50" s="86" t="str">
        <f t="shared" si="0"/>
        <v>12</v>
      </c>
    </row>
    <row r="51" spans="1:14">
      <c r="A51" s="92">
        <v>50</v>
      </c>
      <c r="B51" s="92" t="s">
        <v>665</v>
      </c>
      <c r="C51" s="92" t="s">
        <v>510</v>
      </c>
      <c r="D51" s="92" t="s">
        <v>767</v>
      </c>
      <c r="E51" s="92" t="s">
        <v>779</v>
      </c>
      <c r="F51" s="92" t="s">
        <v>341</v>
      </c>
      <c r="G51" s="93">
        <v>2960001</v>
      </c>
      <c r="H51" s="94" t="s">
        <v>341</v>
      </c>
      <c r="I51" s="92" t="s">
        <v>1003</v>
      </c>
      <c r="J51" s="95" t="s">
        <v>1004</v>
      </c>
      <c r="K51" s="95"/>
      <c r="L51" s="92" t="s">
        <v>1005</v>
      </c>
      <c r="M51" s="89" t="s">
        <v>1006</v>
      </c>
      <c r="N51" s="86" t="str">
        <f t="shared" si="0"/>
        <v>12</v>
      </c>
    </row>
    <row r="52" spans="1:14">
      <c r="A52" s="92">
        <v>51</v>
      </c>
      <c r="B52" s="92" t="s">
        <v>676</v>
      </c>
      <c r="C52" s="92" t="s">
        <v>523</v>
      </c>
      <c r="D52" s="92" t="s">
        <v>767</v>
      </c>
      <c r="E52" s="92" t="s">
        <v>768</v>
      </c>
      <c r="F52" s="92" t="s">
        <v>341</v>
      </c>
      <c r="G52" s="93">
        <v>2600014</v>
      </c>
      <c r="H52" s="94" t="s">
        <v>341</v>
      </c>
      <c r="I52" s="92" t="s">
        <v>1007</v>
      </c>
      <c r="J52" s="95" t="s">
        <v>1008</v>
      </c>
      <c r="K52" s="95"/>
      <c r="L52" s="92" t="s">
        <v>1009</v>
      </c>
      <c r="M52" s="89" t="s">
        <v>1010</v>
      </c>
      <c r="N52" s="86" t="str">
        <f t="shared" si="0"/>
        <v>12</v>
      </c>
    </row>
    <row r="53" spans="1:14">
      <c r="A53" s="92">
        <v>52</v>
      </c>
      <c r="B53" s="92" t="s">
        <v>685</v>
      </c>
      <c r="C53" s="92" t="s">
        <v>533</v>
      </c>
      <c r="D53" s="92" t="s">
        <v>767</v>
      </c>
      <c r="E53" s="92" t="s">
        <v>779</v>
      </c>
      <c r="F53" s="92" t="s">
        <v>341</v>
      </c>
      <c r="G53" s="93">
        <v>2730005</v>
      </c>
      <c r="H53" s="94" t="s">
        <v>341</v>
      </c>
      <c r="I53" s="92" t="s">
        <v>1011</v>
      </c>
      <c r="J53" s="95" t="s">
        <v>1012</v>
      </c>
      <c r="K53" s="95"/>
      <c r="L53" s="92" t="s">
        <v>1013</v>
      </c>
      <c r="M53" s="89" t="s">
        <v>1014</v>
      </c>
      <c r="N53" s="86" t="str">
        <f t="shared" si="0"/>
        <v>12</v>
      </c>
    </row>
    <row r="54" spans="1:14">
      <c r="A54" s="92">
        <v>53</v>
      </c>
      <c r="B54" s="92" t="s">
        <v>690</v>
      </c>
      <c r="C54" s="92" t="s">
        <v>539</v>
      </c>
      <c r="D54" s="92" t="s">
        <v>767</v>
      </c>
      <c r="E54" s="92" t="s">
        <v>768</v>
      </c>
      <c r="F54" s="92" t="s">
        <v>341</v>
      </c>
      <c r="G54" s="93">
        <v>2892143</v>
      </c>
      <c r="H54" s="94" t="s">
        <v>341</v>
      </c>
      <c r="I54" s="92" t="s">
        <v>1015</v>
      </c>
      <c r="J54" s="95" t="s">
        <v>1016</v>
      </c>
      <c r="K54" s="95"/>
      <c r="L54" s="92" t="s">
        <v>1017</v>
      </c>
      <c r="M54" s="89" t="s">
        <v>1018</v>
      </c>
      <c r="N54" s="86" t="str">
        <f t="shared" si="0"/>
        <v>12</v>
      </c>
    </row>
    <row r="55" spans="1:14">
      <c r="A55" s="92">
        <v>54</v>
      </c>
      <c r="B55" s="92" t="s">
        <v>1019</v>
      </c>
      <c r="C55" s="92" t="s">
        <v>386</v>
      </c>
      <c r="D55" s="92" t="s">
        <v>932</v>
      </c>
      <c r="E55" s="92" t="s">
        <v>811</v>
      </c>
      <c r="F55" s="92" t="s">
        <v>1020</v>
      </c>
      <c r="G55" s="93">
        <v>2780037</v>
      </c>
      <c r="H55" s="94" t="s">
        <v>341</v>
      </c>
      <c r="I55" s="92" t="s">
        <v>1021</v>
      </c>
      <c r="J55" s="95" t="s">
        <v>1022</v>
      </c>
      <c r="K55" s="95"/>
      <c r="L55" s="92" t="s">
        <v>1023</v>
      </c>
      <c r="M55" s="92"/>
      <c r="N55" s="86" t="str">
        <f t="shared" si="0"/>
        <v>12</v>
      </c>
    </row>
    <row r="56" spans="1:14">
      <c r="A56" s="92">
        <v>55</v>
      </c>
      <c r="B56" s="92" t="s">
        <v>1024</v>
      </c>
      <c r="C56" s="92" t="s">
        <v>1025</v>
      </c>
      <c r="D56" s="92" t="s">
        <v>895</v>
      </c>
      <c r="E56" s="92" t="s">
        <v>811</v>
      </c>
      <c r="F56" s="92" t="s">
        <v>1020</v>
      </c>
      <c r="G56" s="93">
        <v>2600834</v>
      </c>
      <c r="H56" s="94" t="s">
        <v>341</v>
      </c>
      <c r="I56" s="92" t="s">
        <v>1007</v>
      </c>
      <c r="J56" s="95" t="s">
        <v>1026</v>
      </c>
      <c r="K56" s="95" t="s">
        <v>1027</v>
      </c>
      <c r="L56" s="92" t="s">
        <v>1028</v>
      </c>
      <c r="M56" s="92"/>
      <c r="N56" s="86" t="str">
        <f t="shared" si="0"/>
        <v>12</v>
      </c>
    </row>
    <row r="57" spans="1:14">
      <c r="A57" s="92">
        <v>56</v>
      </c>
      <c r="B57" s="92" t="s">
        <v>1029</v>
      </c>
      <c r="C57" s="92" t="s">
        <v>1030</v>
      </c>
      <c r="D57" s="92" t="s">
        <v>932</v>
      </c>
      <c r="E57" s="92" t="s">
        <v>811</v>
      </c>
      <c r="F57" s="92" t="s">
        <v>1020</v>
      </c>
      <c r="G57" s="93">
        <v>2970065</v>
      </c>
      <c r="H57" s="94" t="s">
        <v>341</v>
      </c>
      <c r="I57" s="92" t="s">
        <v>1031</v>
      </c>
      <c r="J57" s="95" t="s">
        <v>1032</v>
      </c>
      <c r="K57" s="95"/>
      <c r="L57" s="92" t="s">
        <v>1033</v>
      </c>
      <c r="M57" s="92"/>
      <c r="N57" s="86" t="str">
        <f t="shared" si="0"/>
        <v>12</v>
      </c>
    </row>
    <row r="58" spans="1:14">
      <c r="A58" s="92">
        <v>57</v>
      </c>
      <c r="B58" s="92" t="s">
        <v>675</v>
      </c>
      <c r="C58" s="92" t="s">
        <v>473</v>
      </c>
      <c r="D58" s="92" t="s">
        <v>932</v>
      </c>
      <c r="E58" s="92" t="s">
        <v>811</v>
      </c>
      <c r="F58" s="92" t="s">
        <v>1020</v>
      </c>
      <c r="G58" s="93">
        <v>1690075</v>
      </c>
      <c r="H58" s="94" t="s">
        <v>342</v>
      </c>
      <c r="I58" s="92" t="s">
        <v>897</v>
      </c>
      <c r="J58" s="95" t="s">
        <v>1034</v>
      </c>
      <c r="K58" s="95" t="s">
        <v>1035</v>
      </c>
      <c r="L58" s="92" t="s">
        <v>1036</v>
      </c>
      <c r="M58" s="92"/>
      <c r="N58" s="86" t="str">
        <f t="shared" si="0"/>
        <v>12</v>
      </c>
    </row>
    <row r="59" spans="1:14">
      <c r="A59" s="92">
        <v>58</v>
      </c>
      <c r="B59" s="92" t="s">
        <v>699</v>
      </c>
      <c r="C59" s="92" t="s">
        <v>555</v>
      </c>
      <c r="D59" s="92" t="s">
        <v>767</v>
      </c>
      <c r="E59" s="92" t="s">
        <v>768</v>
      </c>
      <c r="F59" s="92" t="s">
        <v>342</v>
      </c>
      <c r="G59" s="93">
        <v>1168555</v>
      </c>
      <c r="H59" s="94" t="s">
        <v>342</v>
      </c>
      <c r="I59" s="92" t="s">
        <v>1037</v>
      </c>
      <c r="J59" s="95" t="s">
        <v>1038</v>
      </c>
      <c r="K59" s="95"/>
      <c r="L59" s="92" t="s">
        <v>1039</v>
      </c>
      <c r="M59" s="89" t="s">
        <v>1040</v>
      </c>
      <c r="N59" s="86" t="str">
        <f t="shared" si="0"/>
        <v>13</v>
      </c>
    </row>
    <row r="60" spans="1:14">
      <c r="A60" s="92">
        <v>59</v>
      </c>
      <c r="B60" s="92" t="s">
        <v>700</v>
      </c>
      <c r="C60" s="92" t="s">
        <v>556</v>
      </c>
      <c r="D60" s="92" t="s">
        <v>767</v>
      </c>
      <c r="E60" s="92" t="s">
        <v>768</v>
      </c>
      <c r="F60" s="92" t="s">
        <v>342</v>
      </c>
      <c r="G60" s="93">
        <v>1010051</v>
      </c>
      <c r="H60" s="94" t="s">
        <v>342</v>
      </c>
      <c r="I60" s="92" t="s">
        <v>1041</v>
      </c>
      <c r="J60" s="95" t="s">
        <v>1042</v>
      </c>
      <c r="K60" s="95"/>
      <c r="L60" s="92" t="s">
        <v>1043</v>
      </c>
      <c r="M60" s="89" t="s">
        <v>1044</v>
      </c>
      <c r="N60" s="86" t="str">
        <f t="shared" si="0"/>
        <v>13</v>
      </c>
    </row>
    <row r="61" spans="1:14">
      <c r="A61" s="92">
        <v>60</v>
      </c>
      <c r="B61" s="92" t="s">
        <v>701</v>
      </c>
      <c r="C61" s="92" t="s">
        <v>557</v>
      </c>
      <c r="D61" s="92" t="s">
        <v>767</v>
      </c>
      <c r="E61" s="92" t="s">
        <v>768</v>
      </c>
      <c r="F61" s="92" t="s">
        <v>342</v>
      </c>
      <c r="G61" s="93">
        <v>1920154</v>
      </c>
      <c r="H61" s="94" t="s">
        <v>342</v>
      </c>
      <c r="I61" s="92" t="s">
        <v>1045</v>
      </c>
      <c r="J61" s="95" t="s">
        <v>1046</v>
      </c>
      <c r="K61" s="95"/>
      <c r="L61" s="92" t="s">
        <v>1047</v>
      </c>
      <c r="M61" s="89" t="s">
        <v>1048</v>
      </c>
      <c r="N61" s="86" t="str">
        <f t="shared" si="0"/>
        <v>13</v>
      </c>
    </row>
    <row r="62" spans="1:14">
      <c r="A62" s="92">
        <v>61</v>
      </c>
      <c r="B62" s="92" t="s">
        <v>702</v>
      </c>
      <c r="C62" s="92" t="s">
        <v>558</v>
      </c>
      <c r="D62" s="92" t="s">
        <v>767</v>
      </c>
      <c r="E62" s="92" t="s">
        <v>768</v>
      </c>
      <c r="F62" s="92" t="s">
        <v>342</v>
      </c>
      <c r="G62" s="93">
        <v>1300012</v>
      </c>
      <c r="H62" s="94" t="s">
        <v>342</v>
      </c>
      <c r="I62" s="92" t="s">
        <v>1049</v>
      </c>
      <c r="J62" s="95" t="s">
        <v>1050</v>
      </c>
      <c r="K62" s="95"/>
      <c r="L62" s="92" t="s">
        <v>1051</v>
      </c>
      <c r="M62" s="89" t="s">
        <v>1052</v>
      </c>
      <c r="N62" s="86" t="str">
        <f t="shared" si="0"/>
        <v>13</v>
      </c>
    </row>
    <row r="63" spans="1:14">
      <c r="A63" s="92">
        <v>62</v>
      </c>
      <c r="B63" s="92" t="s">
        <v>1053</v>
      </c>
      <c r="C63" s="92" t="s">
        <v>495</v>
      </c>
      <c r="D63" s="92" t="s">
        <v>932</v>
      </c>
      <c r="E63" s="92" t="s">
        <v>811</v>
      </c>
      <c r="F63" s="92" t="s">
        <v>1054</v>
      </c>
      <c r="G63" s="93">
        <v>1868001</v>
      </c>
      <c r="H63" s="94" t="s">
        <v>342</v>
      </c>
      <c r="I63" s="92" t="s">
        <v>1055</v>
      </c>
      <c r="J63" s="95" t="s">
        <v>1056</v>
      </c>
      <c r="K63" s="95"/>
      <c r="L63" s="92" t="s">
        <v>1057</v>
      </c>
      <c r="M63" s="92"/>
      <c r="N63" s="86" t="str">
        <f t="shared" si="0"/>
        <v>13</v>
      </c>
    </row>
    <row r="64" spans="1:14">
      <c r="A64" s="92">
        <v>63</v>
      </c>
      <c r="B64" s="92" t="s">
        <v>1058</v>
      </c>
      <c r="C64" s="92" t="s">
        <v>511</v>
      </c>
      <c r="D64" s="92" t="s">
        <v>932</v>
      </c>
      <c r="E64" s="92" t="s">
        <v>811</v>
      </c>
      <c r="F64" s="92" t="s">
        <v>1054</v>
      </c>
      <c r="G64" s="93">
        <v>1578562</v>
      </c>
      <c r="H64" s="94" t="s">
        <v>342</v>
      </c>
      <c r="I64" s="92" t="s">
        <v>1059</v>
      </c>
      <c r="J64" s="95" t="s">
        <v>1060</v>
      </c>
      <c r="K64" s="95"/>
      <c r="L64" s="92" t="s">
        <v>1061</v>
      </c>
      <c r="M64" s="92"/>
      <c r="N64" s="86" t="str">
        <f t="shared" si="0"/>
        <v>13</v>
      </c>
    </row>
    <row r="65" spans="1:14">
      <c r="A65" s="92">
        <v>64</v>
      </c>
      <c r="B65" s="92" t="s">
        <v>1062</v>
      </c>
      <c r="C65" s="92" t="s">
        <v>524</v>
      </c>
      <c r="D65" s="92" t="s">
        <v>932</v>
      </c>
      <c r="E65" s="92" t="s">
        <v>811</v>
      </c>
      <c r="F65" s="92" t="s">
        <v>1054</v>
      </c>
      <c r="G65" s="93">
        <v>1510063</v>
      </c>
      <c r="H65" s="94" t="s">
        <v>342</v>
      </c>
      <c r="I65" s="92" t="s">
        <v>1063</v>
      </c>
      <c r="J65" s="95" t="s">
        <v>1064</v>
      </c>
      <c r="K65" s="95"/>
      <c r="L65" s="92" t="s">
        <v>1065</v>
      </c>
      <c r="M65" s="92"/>
      <c r="N65" s="86" t="str">
        <f t="shared" si="0"/>
        <v>13</v>
      </c>
    </row>
    <row r="66" spans="1:14">
      <c r="A66" s="92">
        <v>65</v>
      </c>
      <c r="B66" s="92" t="s">
        <v>1066</v>
      </c>
      <c r="C66" s="92" t="s">
        <v>1067</v>
      </c>
      <c r="D66" s="92" t="s">
        <v>932</v>
      </c>
      <c r="E66" s="92" t="s">
        <v>811</v>
      </c>
      <c r="F66" s="92" t="s">
        <v>1054</v>
      </c>
      <c r="G66" s="93">
        <v>1530063</v>
      </c>
      <c r="H66" s="94" t="s">
        <v>342</v>
      </c>
      <c r="I66" s="92" t="s">
        <v>1068</v>
      </c>
      <c r="J66" s="95" t="s">
        <v>1069</v>
      </c>
      <c r="K66" s="95"/>
      <c r="L66" s="92" t="s">
        <v>1070</v>
      </c>
      <c r="M66" s="92"/>
      <c r="N66" s="86" t="str">
        <f t="shared" ref="N66:N129" si="1">_xlfn.WEBSERVICE("https://api.excelapi.org/post/prefcode?address="&amp;_xlfn.ENCODEURL(F66))</f>
        <v>13</v>
      </c>
    </row>
    <row r="67" spans="1:14">
      <c r="A67" s="92">
        <v>66</v>
      </c>
      <c r="B67" s="92" t="s">
        <v>587</v>
      </c>
      <c r="C67" s="92" t="s">
        <v>419</v>
      </c>
      <c r="D67" s="92" t="s">
        <v>767</v>
      </c>
      <c r="E67" s="92" t="s">
        <v>779</v>
      </c>
      <c r="F67" s="92" t="s">
        <v>343</v>
      </c>
      <c r="G67" s="93">
        <v>2220024</v>
      </c>
      <c r="H67" s="94" t="s">
        <v>343</v>
      </c>
      <c r="I67" s="92" t="s">
        <v>1071</v>
      </c>
      <c r="J67" s="95" t="s">
        <v>1072</v>
      </c>
      <c r="K67" s="95"/>
      <c r="L67" s="92" t="s">
        <v>1073</v>
      </c>
      <c r="M67" s="89" t="s">
        <v>1074</v>
      </c>
      <c r="N67" s="86" t="str">
        <f t="shared" si="1"/>
        <v>14</v>
      </c>
    </row>
    <row r="68" spans="1:14">
      <c r="A68" s="92">
        <v>67</v>
      </c>
      <c r="B68" s="92" t="s">
        <v>587</v>
      </c>
      <c r="C68" s="92" t="s">
        <v>448</v>
      </c>
      <c r="D68" s="92" t="s">
        <v>767</v>
      </c>
      <c r="E68" s="92" t="s">
        <v>779</v>
      </c>
      <c r="F68" s="92" t="s">
        <v>343</v>
      </c>
      <c r="G68" s="93">
        <v>2450016</v>
      </c>
      <c r="H68" s="94" t="s">
        <v>343</v>
      </c>
      <c r="I68" s="92" t="s">
        <v>1075</v>
      </c>
      <c r="J68" s="95" t="s">
        <v>1076</v>
      </c>
      <c r="K68" s="95"/>
      <c r="L68" s="92" t="s">
        <v>1077</v>
      </c>
      <c r="M68" s="89" t="s">
        <v>1078</v>
      </c>
      <c r="N68" s="86" t="str">
        <f t="shared" si="1"/>
        <v>14</v>
      </c>
    </row>
    <row r="69" spans="1:14">
      <c r="A69" s="92">
        <v>68</v>
      </c>
      <c r="B69" s="92" t="s">
        <v>633</v>
      </c>
      <c r="C69" s="92" t="s">
        <v>474</v>
      </c>
      <c r="D69" s="92" t="s">
        <v>767</v>
      </c>
      <c r="E69" s="92" t="s">
        <v>779</v>
      </c>
      <c r="F69" s="92" t="s">
        <v>343</v>
      </c>
      <c r="G69" s="93">
        <v>2430032</v>
      </c>
      <c r="H69" s="94" t="s">
        <v>343</v>
      </c>
      <c r="I69" s="92" t="s">
        <v>1079</v>
      </c>
      <c r="J69" s="95" t="s">
        <v>1080</v>
      </c>
      <c r="K69" s="95"/>
      <c r="L69" s="92" t="s">
        <v>1081</v>
      </c>
      <c r="M69" s="89" t="s">
        <v>1082</v>
      </c>
      <c r="N69" s="86" t="str">
        <f t="shared" si="1"/>
        <v>14</v>
      </c>
    </row>
    <row r="70" spans="1:14">
      <c r="A70" s="92">
        <v>69</v>
      </c>
      <c r="B70" s="92" t="s">
        <v>1083</v>
      </c>
      <c r="C70" s="92" t="s">
        <v>388</v>
      </c>
      <c r="D70" s="92" t="s">
        <v>895</v>
      </c>
      <c r="E70" s="92" t="s">
        <v>811</v>
      </c>
      <c r="F70" s="92" t="s">
        <v>1084</v>
      </c>
      <c r="G70" s="93">
        <v>2580201</v>
      </c>
      <c r="H70" s="94" t="s">
        <v>343</v>
      </c>
      <c r="I70" s="92" t="s">
        <v>1085</v>
      </c>
      <c r="J70" s="95" t="s">
        <v>1086</v>
      </c>
      <c r="K70" s="95"/>
      <c r="L70" s="92" t="s">
        <v>1087</v>
      </c>
      <c r="M70" s="92"/>
      <c r="N70" s="86" t="str">
        <f t="shared" si="1"/>
        <v>14</v>
      </c>
    </row>
    <row r="71" spans="1:14">
      <c r="A71" s="92">
        <v>70</v>
      </c>
      <c r="B71" s="92" t="s">
        <v>588</v>
      </c>
      <c r="C71" s="92" t="s">
        <v>420</v>
      </c>
      <c r="D71" s="92" t="s">
        <v>767</v>
      </c>
      <c r="E71" s="92" t="s">
        <v>779</v>
      </c>
      <c r="F71" s="92" t="s">
        <v>344</v>
      </c>
      <c r="G71" s="93">
        <v>9540051</v>
      </c>
      <c r="H71" s="94" t="s">
        <v>344</v>
      </c>
      <c r="I71" s="92" t="s">
        <v>1088</v>
      </c>
      <c r="J71" s="95" t="s">
        <v>1089</v>
      </c>
      <c r="K71" s="95"/>
      <c r="L71" s="92" t="s">
        <v>1090</v>
      </c>
      <c r="M71" s="89" t="s">
        <v>1091</v>
      </c>
      <c r="N71" s="86" t="str">
        <f t="shared" si="1"/>
        <v>15</v>
      </c>
    </row>
    <row r="72" spans="1:14">
      <c r="A72" s="92">
        <v>71</v>
      </c>
      <c r="B72" s="92" t="s">
        <v>612</v>
      </c>
      <c r="C72" s="92" t="s">
        <v>449</v>
      </c>
      <c r="D72" s="92" t="s">
        <v>767</v>
      </c>
      <c r="E72" s="92" t="s">
        <v>779</v>
      </c>
      <c r="F72" s="92" t="s">
        <v>344</v>
      </c>
      <c r="G72" s="93">
        <v>9500931</v>
      </c>
      <c r="H72" s="94" t="s">
        <v>344</v>
      </c>
      <c r="I72" s="92" t="s">
        <v>1092</v>
      </c>
      <c r="J72" s="95" t="s">
        <v>1093</v>
      </c>
      <c r="K72" s="95"/>
      <c r="L72" s="92" t="s">
        <v>1094</v>
      </c>
      <c r="M72" s="89" t="s">
        <v>1095</v>
      </c>
      <c r="N72" s="86" t="str">
        <f t="shared" si="1"/>
        <v>15</v>
      </c>
    </row>
    <row r="73" spans="1:14">
      <c r="A73" s="92">
        <v>72</v>
      </c>
      <c r="B73" s="92" t="s">
        <v>1096</v>
      </c>
      <c r="C73" s="92" t="s">
        <v>1097</v>
      </c>
      <c r="D73" s="92" t="s">
        <v>790</v>
      </c>
      <c r="E73" s="92" t="s">
        <v>802</v>
      </c>
      <c r="F73" s="92" t="s">
        <v>1098</v>
      </c>
      <c r="G73" s="93" t="s">
        <v>1099</v>
      </c>
      <c r="H73" s="94" t="s">
        <v>344</v>
      </c>
      <c r="I73" s="92" t="s">
        <v>1100</v>
      </c>
      <c r="J73" s="95" t="s">
        <v>1101</v>
      </c>
      <c r="K73" s="95"/>
      <c r="L73" s="92" t="s">
        <v>1102</v>
      </c>
      <c r="M73" s="89" t="s">
        <v>1103</v>
      </c>
      <c r="N73" s="86" t="str">
        <f t="shared" si="1"/>
        <v>15</v>
      </c>
    </row>
    <row r="74" spans="1:14">
      <c r="A74" s="92">
        <v>73</v>
      </c>
      <c r="B74" s="92" t="s">
        <v>1104</v>
      </c>
      <c r="C74" s="92" t="s">
        <v>389</v>
      </c>
      <c r="D74" s="92" t="s">
        <v>932</v>
      </c>
      <c r="E74" s="92" t="s">
        <v>1105</v>
      </c>
      <c r="F74" s="92" t="s">
        <v>1106</v>
      </c>
      <c r="G74" s="93">
        <v>9401154</v>
      </c>
      <c r="H74" s="94" t="s">
        <v>344</v>
      </c>
      <c r="I74" s="92" t="s">
        <v>1107</v>
      </c>
      <c r="J74" s="95" t="s">
        <v>1108</v>
      </c>
      <c r="K74" s="95"/>
      <c r="L74" s="92" t="s">
        <v>1109</v>
      </c>
      <c r="M74" s="92"/>
      <c r="N74" s="86" t="str">
        <f t="shared" si="1"/>
        <v>15</v>
      </c>
    </row>
    <row r="75" spans="1:14">
      <c r="A75" s="92">
        <v>74</v>
      </c>
      <c r="B75" s="92" t="s">
        <v>565</v>
      </c>
      <c r="C75" s="92" t="s">
        <v>1110</v>
      </c>
      <c r="D75" s="92" t="s">
        <v>895</v>
      </c>
      <c r="E75" s="92" t="s">
        <v>811</v>
      </c>
      <c r="F75" s="92" t="s">
        <v>1111</v>
      </c>
      <c r="G75" s="93">
        <v>1410001</v>
      </c>
      <c r="H75" s="94" t="s">
        <v>342</v>
      </c>
      <c r="I75" s="92" t="s">
        <v>1112</v>
      </c>
      <c r="J75" s="95" t="s">
        <v>1113</v>
      </c>
      <c r="K75" s="95"/>
      <c r="L75" s="92" t="s">
        <v>1114</v>
      </c>
      <c r="M75" s="92"/>
      <c r="N75" s="86" t="str">
        <f t="shared" si="1"/>
        <v>17</v>
      </c>
    </row>
    <row r="76" spans="1:14">
      <c r="A76" s="92">
        <v>75</v>
      </c>
      <c r="B76" s="92" t="s">
        <v>566</v>
      </c>
      <c r="C76" s="92" t="s">
        <v>390</v>
      </c>
      <c r="D76" s="92" t="s">
        <v>767</v>
      </c>
      <c r="E76" s="92" t="s">
        <v>768</v>
      </c>
      <c r="F76" s="92" t="s">
        <v>347</v>
      </c>
      <c r="G76" s="93">
        <v>9170084</v>
      </c>
      <c r="H76" s="94" t="s">
        <v>347</v>
      </c>
      <c r="I76" s="92" t="s">
        <v>1115</v>
      </c>
      <c r="J76" s="95" t="s">
        <v>1116</v>
      </c>
      <c r="K76" s="95"/>
      <c r="L76" s="92" t="s">
        <v>1117</v>
      </c>
      <c r="M76" s="89" t="s">
        <v>1118</v>
      </c>
      <c r="N76" s="86" t="str">
        <f t="shared" si="1"/>
        <v>18</v>
      </c>
    </row>
    <row r="77" spans="1:14">
      <c r="A77" s="92">
        <v>76</v>
      </c>
      <c r="B77" s="92" t="s">
        <v>589</v>
      </c>
      <c r="C77" s="92" t="s">
        <v>421</v>
      </c>
      <c r="D77" s="92" t="s">
        <v>767</v>
      </c>
      <c r="E77" s="92" t="s">
        <v>779</v>
      </c>
      <c r="F77" s="92" t="s">
        <v>347</v>
      </c>
      <c r="G77" s="93">
        <v>9100017</v>
      </c>
      <c r="H77" s="94" t="s">
        <v>347</v>
      </c>
      <c r="I77" s="92" t="s">
        <v>1119</v>
      </c>
      <c r="J77" s="95" t="s">
        <v>1120</v>
      </c>
      <c r="K77" s="95"/>
      <c r="L77" s="92" t="s">
        <v>1121</v>
      </c>
      <c r="M77" s="89" t="s">
        <v>1122</v>
      </c>
      <c r="N77" s="86" t="str">
        <f t="shared" si="1"/>
        <v>18</v>
      </c>
    </row>
    <row r="78" spans="1:14">
      <c r="A78" s="92">
        <v>77</v>
      </c>
      <c r="B78" s="92" t="s">
        <v>567</v>
      </c>
      <c r="C78" s="92" t="s">
        <v>391</v>
      </c>
      <c r="D78" s="92" t="s">
        <v>767</v>
      </c>
      <c r="E78" s="92" t="s">
        <v>768</v>
      </c>
      <c r="F78" s="92" t="s">
        <v>348</v>
      </c>
      <c r="G78" s="93">
        <v>4000026</v>
      </c>
      <c r="H78" s="94" t="s">
        <v>348</v>
      </c>
      <c r="I78" s="92" t="s">
        <v>1123</v>
      </c>
      <c r="J78" s="95" t="s">
        <v>1124</v>
      </c>
      <c r="K78" s="95"/>
      <c r="L78" s="92" t="s">
        <v>1125</v>
      </c>
      <c r="M78" s="89" t="s">
        <v>1126</v>
      </c>
      <c r="N78" s="86" t="str">
        <f t="shared" si="1"/>
        <v>19</v>
      </c>
    </row>
    <row r="79" spans="1:14">
      <c r="A79" s="92">
        <v>78</v>
      </c>
      <c r="B79" s="92" t="s">
        <v>590</v>
      </c>
      <c r="C79" s="92" t="s">
        <v>422</v>
      </c>
      <c r="D79" s="92" t="s">
        <v>767</v>
      </c>
      <c r="E79" s="92" t="s">
        <v>768</v>
      </c>
      <c r="F79" s="92" t="s">
        <v>348</v>
      </c>
      <c r="G79" s="93">
        <v>4000867</v>
      </c>
      <c r="H79" s="94" t="s">
        <v>348</v>
      </c>
      <c r="I79" s="92" t="s">
        <v>1123</v>
      </c>
      <c r="J79" s="95" t="s">
        <v>1127</v>
      </c>
      <c r="K79" s="95"/>
      <c r="L79" s="92" t="s">
        <v>1128</v>
      </c>
      <c r="M79" s="89" t="s">
        <v>1129</v>
      </c>
      <c r="N79" s="86" t="str">
        <f t="shared" si="1"/>
        <v>19</v>
      </c>
    </row>
    <row r="80" spans="1:14">
      <c r="A80" s="92">
        <v>79</v>
      </c>
      <c r="B80" s="92" t="s">
        <v>613</v>
      </c>
      <c r="C80" s="92" t="s">
        <v>450</v>
      </c>
      <c r="D80" s="92" t="s">
        <v>767</v>
      </c>
      <c r="E80" s="92" t="s">
        <v>768</v>
      </c>
      <c r="F80" s="92" t="s">
        <v>348</v>
      </c>
      <c r="G80" s="93">
        <v>4080101</v>
      </c>
      <c r="H80" s="94" t="s">
        <v>348</v>
      </c>
      <c r="I80" s="92" t="s">
        <v>1130</v>
      </c>
      <c r="J80" s="95" t="s">
        <v>1131</v>
      </c>
      <c r="K80" s="95"/>
      <c r="L80" s="92" t="s">
        <v>1132</v>
      </c>
      <c r="M80" s="89" t="s">
        <v>1133</v>
      </c>
      <c r="N80" s="86" t="str">
        <f t="shared" si="1"/>
        <v>19</v>
      </c>
    </row>
    <row r="81" spans="1:14">
      <c r="A81" s="92">
        <v>80</v>
      </c>
      <c r="B81" s="92" t="s">
        <v>1134</v>
      </c>
      <c r="C81" s="92" t="s">
        <v>476</v>
      </c>
      <c r="D81" s="92" t="s">
        <v>790</v>
      </c>
      <c r="E81" s="92" t="s">
        <v>802</v>
      </c>
      <c r="F81" s="92" t="s">
        <v>1135</v>
      </c>
      <c r="G81" s="93">
        <v>4008575</v>
      </c>
      <c r="H81" s="94" t="s">
        <v>348</v>
      </c>
      <c r="I81" s="92" t="s">
        <v>1123</v>
      </c>
      <c r="J81" s="95" t="s">
        <v>1136</v>
      </c>
      <c r="K81" s="95"/>
      <c r="L81" s="92" t="s">
        <v>1137</v>
      </c>
      <c r="M81" s="89" t="s">
        <v>1138</v>
      </c>
      <c r="N81" s="86" t="str">
        <f t="shared" si="1"/>
        <v>19</v>
      </c>
    </row>
    <row r="82" spans="1:14">
      <c r="A82" s="92">
        <v>81</v>
      </c>
      <c r="B82" s="92" t="s">
        <v>652</v>
      </c>
      <c r="C82" s="92" t="s">
        <v>496</v>
      </c>
      <c r="D82" s="92" t="s">
        <v>790</v>
      </c>
      <c r="E82" s="92" t="s">
        <v>802</v>
      </c>
      <c r="F82" s="92" t="s">
        <v>1135</v>
      </c>
      <c r="G82" s="93">
        <v>4008507</v>
      </c>
      <c r="H82" s="94" t="s">
        <v>348</v>
      </c>
      <c r="I82" s="92" t="s">
        <v>1123</v>
      </c>
      <c r="J82" s="95" t="s">
        <v>1139</v>
      </c>
      <c r="K82" s="95"/>
      <c r="L82" s="92" t="s">
        <v>1140</v>
      </c>
      <c r="M82" s="89" t="s">
        <v>1141</v>
      </c>
      <c r="N82" s="86" t="str">
        <f t="shared" si="1"/>
        <v>19</v>
      </c>
    </row>
    <row r="83" spans="1:14">
      <c r="A83" s="92">
        <v>82</v>
      </c>
      <c r="B83" s="92" t="s">
        <v>1142</v>
      </c>
      <c r="C83" s="92" t="s">
        <v>543</v>
      </c>
      <c r="D83" s="92" t="s">
        <v>932</v>
      </c>
      <c r="E83" s="92" t="s">
        <v>811</v>
      </c>
      <c r="F83" s="92" t="s">
        <v>1143</v>
      </c>
      <c r="G83" s="93">
        <v>1530064</v>
      </c>
      <c r="H83" s="94" t="s">
        <v>342</v>
      </c>
      <c r="I83" s="92" t="s">
        <v>1068</v>
      </c>
      <c r="J83" s="95" t="s">
        <v>1144</v>
      </c>
      <c r="K83" s="95" t="s">
        <v>1145</v>
      </c>
      <c r="L83" s="100" t="s">
        <v>1146</v>
      </c>
      <c r="M83" s="92"/>
      <c r="N83" s="86" t="str">
        <f t="shared" si="1"/>
        <v>19</v>
      </c>
    </row>
    <row r="84" spans="1:14">
      <c r="A84" s="92">
        <v>83</v>
      </c>
      <c r="B84" s="92" t="s">
        <v>591</v>
      </c>
      <c r="C84" s="92" t="s">
        <v>423</v>
      </c>
      <c r="D84" s="92" t="s">
        <v>767</v>
      </c>
      <c r="E84" s="92" t="s">
        <v>768</v>
      </c>
      <c r="F84" s="92" t="s">
        <v>349</v>
      </c>
      <c r="G84" s="93">
        <v>3991202</v>
      </c>
      <c r="H84" s="94" t="s">
        <v>349</v>
      </c>
      <c r="I84" s="92" t="s">
        <v>1147</v>
      </c>
      <c r="J84" s="95" t="s">
        <v>1148</v>
      </c>
      <c r="K84" s="95"/>
      <c r="L84" s="92" t="s">
        <v>1149</v>
      </c>
      <c r="M84" s="89" t="s">
        <v>1150</v>
      </c>
      <c r="N84" s="86" t="str">
        <f t="shared" si="1"/>
        <v>20</v>
      </c>
    </row>
    <row r="85" spans="1:14">
      <c r="A85" s="92">
        <v>84</v>
      </c>
      <c r="B85" s="92" t="s">
        <v>614</v>
      </c>
      <c r="C85" s="92" t="s">
        <v>451</v>
      </c>
      <c r="D85" s="92" t="s">
        <v>767</v>
      </c>
      <c r="E85" s="92" t="s">
        <v>768</v>
      </c>
      <c r="F85" s="92" t="s">
        <v>349</v>
      </c>
      <c r="G85" s="93">
        <v>3850051</v>
      </c>
      <c r="H85" s="94" t="s">
        <v>349</v>
      </c>
      <c r="I85" s="92" t="s">
        <v>1151</v>
      </c>
      <c r="J85" s="95" t="s">
        <v>1152</v>
      </c>
      <c r="K85" s="95"/>
      <c r="L85" s="92" t="s">
        <v>1153</v>
      </c>
      <c r="M85" s="89" t="s">
        <v>1154</v>
      </c>
      <c r="N85" s="86" t="str">
        <f t="shared" si="1"/>
        <v>20</v>
      </c>
    </row>
    <row r="86" spans="1:14">
      <c r="A86" s="92">
        <v>85</v>
      </c>
      <c r="B86" s="92" t="s">
        <v>636</v>
      </c>
      <c r="C86" s="92" t="s">
        <v>477</v>
      </c>
      <c r="D86" s="92" t="s">
        <v>767</v>
      </c>
      <c r="E86" s="92" t="s">
        <v>768</v>
      </c>
      <c r="F86" s="92" t="s">
        <v>349</v>
      </c>
      <c r="G86" s="93">
        <v>3990036</v>
      </c>
      <c r="H86" s="94" t="s">
        <v>349</v>
      </c>
      <c r="I86" s="92" t="s">
        <v>1155</v>
      </c>
      <c r="J86" s="95" t="s">
        <v>1156</v>
      </c>
      <c r="K86" s="95"/>
      <c r="L86" s="92" t="s">
        <v>1157</v>
      </c>
      <c r="M86" s="89" t="s">
        <v>1158</v>
      </c>
      <c r="N86" s="86" t="str">
        <f t="shared" si="1"/>
        <v>20</v>
      </c>
    </row>
    <row r="87" spans="1:14">
      <c r="A87" s="92">
        <v>86</v>
      </c>
      <c r="B87" s="92" t="s">
        <v>653</v>
      </c>
      <c r="C87" s="92" t="s">
        <v>497</v>
      </c>
      <c r="D87" s="92" t="s">
        <v>767</v>
      </c>
      <c r="E87" s="92" t="s">
        <v>779</v>
      </c>
      <c r="F87" s="92" t="s">
        <v>349</v>
      </c>
      <c r="G87" s="93">
        <v>3900832</v>
      </c>
      <c r="H87" s="94" t="s">
        <v>349</v>
      </c>
      <c r="I87" s="92" t="s">
        <v>1155</v>
      </c>
      <c r="J87" s="95" t="s">
        <v>1159</v>
      </c>
      <c r="K87" s="95"/>
      <c r="L87" s="92" t="s">
        <v>1160</v>
      </c>
      <c r="M87" s="89" t="s">
        <v>1161</v>
      </c>
      <c r="N87" s="86" t="str">
        <f t="shared" si="1"/>
        <v>20</v>
      </c>
    </row>
    <row r="88" spans="1:14">
      <c r="A88" s="92">
        <v>87</v>
      </c>
      <c r="B88" s="92" t="s">
        <v>666</v>
      </c>
      <c r="C88" s="92" t="s">
        <v>512</v>
      </c>
      <c r="D88" s="92" t="s">
        <v>767</v>
      </c>
      <c r="E88" s="92" t="s">
        <v>768</v>
      </c>
      <c r="F88" s="92" t="s">
        <v>349</v>
      </c>
      <c r="G88" s="93">
        <v>3860012</v>
      </c>
      <c r="H88" s="94" t="s">
        <v>349</v>
      </c>
      <c r="I88" s="92" t="s">
        <v>1162</v>
      </c>
      <c r="J88" s="95" t="s">
        <v>1163</v>
      </c>
      <c r="K88" s="95"/>
      <c r="L88" s="92" t="s">
        <v>1164</v>
      </c>
      <c r="M88" s="89" t="s">
        <v>1165</v>
      </c>
      <c r="N88" s="86" t="str">
        <f t="shared" si="1"/>
        <v>20</v>
      </c>
    </row>
    <row r="89" spans="1:14">
      <c r="A89" s="92">
        <v>88</v>
      </c>
      <c r="B89" s="92" t="s">
        <v>677</v>
      </c>
      <c r="C89" s="92" t="s">
        <v>1166</v>
      </c>
      <c r="D89" s="92" t="s">
        <v>767</v>
      </c>
      <c r="E89" s="92" t="s">
        <v>768</v>
      </c>
      <c r="F89" s="92" t="s">
        <v>349</v>
      </c>
      <c r="G89" s="93">
        <v>3812344</v>
      </c>
      <c r="H89" s="94" t="s">
        <v>349</v>
      </c>
      <c r="I89" s="92" t="s">
        <v>1167</v>
      </c>
      <c r="J89" s="95" t="s">
        <v>1168</v>
      </c>
      <c r="K89" s="95"/>
      <c r="L89" s="92" t="s">
        <v>1169</v>
      </c>
      <c r="M89" s="89" t="s">
        <v>1170</v>
      </c>
      <c r="N89" s="86" t="str">
        <f t="shared" si="1"/>
        <v>20</v>
      </c>
    </row>
    <row r="90" spans="1:14">
      <c r="A90" s="92">
        <v>89</v>
      </c>
      <c r="B90" s="92" t="s">
        <v>686</v>
      </c>
      <c r="C90" s="92" t="s">
        <v>534</v>
      </c>
      <c r="D90" s="92" t="s">
        <v>767</v>
      </c>
      <c r="E90" s="92" t="s">
        <v>768</v>
      </c>
      <c r="F90" s="92" t="s">
        <v>349</v>
      </c>
      <c r="G90" s="93">
        <v>3890501</v>
      </c>
      <c r="H90" s="94" t="s">
        <v>349</v>
      </c>
      <c r="I90" s="92" t="s">
        <v>1171</v>
      </c>
      <c r="J90" s="95" t="s">
        <v>1172</v>
      </c>
      <c r="K90" s="95"/>
      <c r="L90" s="92" t="s">
        <v>1173</v>
      </c>
      <c r="M90" s="89" t="s">
        <v>1174</v>
      </c>
      <c r="N90" s="86" t="str">
        <f t="shared" si="1"/>
        <v>20</v>
      </c>
    </row>
    <row r="91" spans="1:14">
      <c r="A91" s="92">
        <v>90</v>
      </c>
      <c r="B91" s="92" t="s">
        <v>691</v>
      </c>
      <c r="C91" s="92" t="s">
        <v>540</v>
      </c>
      <c r="D91" s="92" t="s">
        <v>767</v>
      </c>
      <c r="E91" s="92" t="s">
        <v>779</v>
      </c>
      <c r="F91" s="92" t="s">
        <v>349</v>
      </c>
      <c r="G91" s="93">
        <v>3958528</v>
      </c>
      <c r="H91" s="94" t="s">
        <v>349</v>
      </c>
      <c r="I91" s="92" t="s">
        <v>1175</v>
      </c>
      <c r="J91" s="95" t="s">
        <v>1176</v>
      </c>
      <c r="K91" s="95"/>
      <c r="L91" s="92" t="s">
        <v>1177</v>
      </c>
      <c r="M91" s="89" t="s">
        <v>1178</v>
      </c>
      <c r="N91" s="86" t="str">
        <f t="shared" si="1"/>
        <v>20</v>
      </c>
    </row>
    <row r="92" spans="1:14">
      <c r="A92" s="92">
        <v>91</v>
      </c>
      <c r="B92" s="92" t="s">
        <v>584</v>
      </c>
      <c r="C92" s="92" t="s">
        <v>544</v>
      </c>
      <c r="D92" s="92" t="s">
        <v>767</v>
      </c>
      <c r="E92" s="92" t="s">
        <v>768</v>
      </c>
      <c r="F92" s="92" t="s">
        <v>349</v>
      </c>
      <c r="G92" s="93">
        <v>3995302</v>
      </c>
      <c r="H92" s="94" t="s">
        <v>349</v>
      </c>
      <c r="I92" s="92" t="s">
        <v>1179</v>
      </c>
      <c r="J92" s="95" t="s">
        <v>1180</v>
      </c>
      <c r="K92" s="95"/>
      <c r="L92" s="92" t="s">
        <v>1181</v>
      </c>
      <c r="M92" s="89" t="s">
        <v>1182</v>
      </c>
      <c r="N92" s="86" t="str">
        <f t="shared" si="1"/>
        <v>20</v>
      </c>
    </row>
    <row r="93" spans="1:14">
      <c r="A93" s="92">
        <v>92</v>
      </c>
      <c r="B93" s="92" t="s">
        <v>696</v>
      </c>
      <c r="C93" s="92" t="s">
        <v>548</v>
      </c>
      <c r="D93" s="92" t="s">
        <v>790</v>
      </c>
      <c r="E93" s="92" t="s">
        <v>875</v>
      </c>
      <c r="F93" s="92" t="s">
        <v>1183</v>
      </c>
      <c r="G93" s="93">
        <v>3810038</v>
      </c>
      <c r="H93" s="94" t="s">
        <v>349</v>
      </c>
      <c r="I93" s="92" t="s">
        <v>1167</v>
      </c>
      <c r="J93" s="95" t="s">
        <v>1184</v>
      </c>
      <c r="K93" s="95"/>
      <c r="L93" s="92" t="s">
        <v>1185</v>
      </c>
      <c r="M93" s="89" t="s">
        <v>1186</v>
      </c>
      <c r="N93" s="86" t="str">
        <f t="shared" si="1"/>
        <v>20</v>
      </c>
    </row>
    <row r="94" spans="1:14">
      <c r="A94" s="92">
        <v>93</v>
      </c>
      <c r="B94" s="92" t="s">
        <v>1187</v>
      </c>
      <c r="C94" s="92" t="s">
        <v>547</v>
      </c>
      <c r="D94" s="92" t="s">
        <v>932</v>
      </c>
      <c r="E94" s="92" t="s">
        <v>811</v>
      </c>
      <c r="F94" s="92" t="s">
        <v>1183</v>
      </c>
      <c r="G94" s="93">
        <v>1510053</v>
      </c>
      <c r="H94" s="94" t="s">
        <v>342</v>
      </c>
      <c r="I94" s="92" t="s">
        <v>1063</v>
      </c>
      <c r="J94" s="95" t="s">
        <v>1188</v>
      </c>
      <c r="K94" s="95"/>
      <c r="L94" s="92" t="s">
        <v>1189</v>
      </c>
      <c r="M94" s="92"/>
      <c r="N94" s="86" t="str">
        <f t="shared" si="1"/>
        <v>20</v>
      </c>
    </row>
    <row r="95" spans="1:14">
      <c r="A95" s="92">
        <v>94</v>
      </c>
      <c r="B95" s="92" t="s">
        <v>645</v>
      </c>
      <c r="C95" s="92" t="s">
        <v>1190</v>
      </c>
      <c r="D95" s="92" t="s">
        <v>932</v>
      </c>
      <c r="E95" s="92" t="s">
        <v>1105</v>
      </c>
      <c r="F95" s="92" t="s">
        <v>349</v>
      </c>
      <c r="G95" s="93">
        <v>3990428</v>
      </c>
      <c r="H95" s="94" t="s">
        <v>349</v>
      </c>
      <c r="I95" s="92" t="s">
        <v>1191</v>
      </c>
      <c r="J95" s="95" t="s">
        <v>1192</v>
      </c>
      <c r="K95" s="95"/>
      <c r="L95" s="92" t="s">
        <v>1193</v>
      </c>
      <c r="M95" s="92"/>
      <c r="N95" s="86" t="str">
        <f t="shared" si="1"/>
        <v>20</v>
      </c>
    </row>
    <row r="96" spans="1:14">
      <c r="A96" s="92">
        <v>95</v>
      </c>
      <c r="B96" s="92" t="s">
        <v>592</v>
      </c>
      <c r="C96" s="92" t="s">
        <v>424</v>
      </c>
      <c r="D96" s="92" t="s">
        <v>767</v>
      </c>
      <c r="E96" s="92" t="s">
        <v>779</v>
      </c>
      <c r="F96" s="92" t="s">
        <v>350</v>
      </c>
      <c r="G96" s="93">
        <v>5008856</v>
      </c>
      <c r="H96" s="94" t="s">
        <v>350</v>
      </c>
      <c r="I96" s="92" t="s">
        <v>1194</v>
      </c>
      <c r="J96" s="95" t="s">
        <v>1195</v>
      </c>
      <c r="K96" s="95"/>
      <c r="L96" s="92" t="s">
        <v>1196</v>
      </c>
      <c r="M96" s="89" t="s">
        <v>1197</v>
      </c>
      <c r="N96" s="86" t="str">
        <f t="shared" si="1"/>
        <v>21</v>
      </c>
    </row>
    <row r="97" spans="1:14">
      <c r="A97" s="92">
        <v>96</v>
      </c>
      <c r="B97" s="92" t="s">
        <v>615</v>
      </c>
      <c r="C97" s="92" t="s">
        <v>452</v>
      </c>
      <c r="D97" s="92" t="s">
        <v>767</v>
      </c>
      <c r="E97" s="92" t="s">
        <v>779</v>
      </c>
      <c r="F97" s="92" t="s">
        <v>350</v>
      </c>
      <c r="G97" s="93">
        <v>5008238</v>
      </c>
      <c r="H97" s="94" t="s">
        <v>350</v>
      </c>
      <c r="I97" s="92" t="s">
        <v>1194</v>
      </c>
      <c r="J97" s="95" t="s">
        <v>1198</v>
      </c>
      <c r="K97" s="95"/>
      <c r="L97" s="92" t="s">
        <v>1199</v>
      </c>
      <c r="M97" s="89" t="s">
        <v>1200</v>
      </c>
      <c r="N97" s="86" t="str">
        <f t="shared" si="1"/>
        <v>21</v>
      </c>
    </row>
    <row r="98" spans="1:14">
      <c r="A98" s="92">
        <v>97</v>
      </c>
      <c r="B98" s="92" t="s">
        <v>637</v>
      </c>
      <c r="C98" s="92" t="s">
        <v>478</v>
      </c>
      <c r="D98" s="92" t="s">
        <v>767</v>
      </c>
      <c r="E98" s="92" t="s">
        <v>768</v>
      </c>
      <c r="F98" s="92" t="s">
        <v>350</v>
      </c>
      <c r="G98" s="93">
        <v>5096101</v>
      </c>
      <c r="H98" s="94" t="s">
        <v>350</v>
      </c>
      <c r="I98" s="92" t="s">
        <v>1201</v>
      </c>
      <c r="J98" s="95" t="s">
        <v>1202</v>
      </c>
      <c r="K98" s="95"/>
      <c r="L98" s="92" t="s">
        <v>1203</v>
      </c>
      <c r="M98" s="89" t="s">
        <v>1204</v>
      </c>
      <c r="N98" s="86" t="str">
        <f t="shared" si="1"/>
        <v>21</v>
      </c>
    </row>
    <row r="99" spans="1:14">
      <c r="A99" s="92">
        <v>98</v>
      </c>
      <c r="B99" s="92" t="s">
        <v>654</v>
      </c>
      <c r="C99" s="92" t="s">
        <v>498</v>
      </c>
      <c r="D99" s="92" t="s">
        <v>767</v>
      </c>
      <c r="E99" s="92" t="s">
        <v>779</v>
      </c>
      <c r="F99" s="92" t="s">
        <v>350</v>
      </c>
      <c r="G99" s="93">
        <v>5030883</v>
      </c>
      <c r="H99" s="94" t="s">
        <v>350</v>
      </c>
      <c r="I99" s="92" t="s">
        <v>1205</v>
      </c>
      <c r="J99" s="95" t="s">
        <v>1206</v>
      </c>
      <c r="K99" s="95"/>
      <c r="L99" s="92" t="s">
        <v>1207</v>
      </c>
      <c r="M99" s="89" t="s">
        <v>1208</v>
      </c>
      <c r="N99" s="86" t="str">
        <f t="shared" si="1"/>
        <v>21</v>
      </c>
    </row>
    <row r="100" spans="1:14">
      <c r="A100" s="92">
        <v>99</v>
      </c>
      <c r="B100" s="92" t="s">
        <v>1209</v>
      </c>
      <c r="C100" s="92" t="s">
        <v>1210</v>
      </c>
      <c r="D100" s="92" t="s">
        <v>932</v>
      </c>
      <c r="E100" s="92" t="s">
        <v>811</v>
      </c>
      <c r="F100" s="92" t="s">
        <v>350</v>
      </c>
      <c r="G100" s="93">
        <v>5008407</v>
      </c>
      <c r="H100" s="94" t="s">
        <v>350</v>
      </c>
      <c r="I100" s="92" t="s">
        <v>1194</v>
      </c>
      <c r="J100" s="95" t="s">
        <v>1211</v>
      </c>
      <c r="K100" s="95"/>
      <c r="L100" s="92" t="s">
        <v>1212</v>
      </c>
      <c r="M100" s="92"/>
      <c r="N100" s="86" t="str">
        <f t="shared" si="1"/>
        <v>21</v>
      </c>
    </row>
    <row r="101" spans="1:14">
      <c r="A101" s="92">
        <v>100</v>
      </c>
      <c r="B101" s="92" t="s">
        <v>568</v>
      </c>
      <c r="C101" s="92" t="s">
        <v>392</v>
      </c>
      <c r="D101" s="92" t="s">
        <v>767</v>
      </c>
      <c r="E101" s="92" t="s">
        <v>779</v>
      </c>
      <c r="F101" s="92" t="s">
        <v>351</v>
      </c>
      <c r="G101" s="93">
        <v>4210304</v>
      </c>
      <c r="H101" s="94" t="s">
        <v>351</v>
      </c>
      <c r="I101" s="92" t="s">
        <v>1213</v>
      </c>
      <c r="J101" s="95" t="s">
        <v>1214</v>
      </c>
      <c r="K101" s="95"/>
      <c r="L101" s="92" t="s">
        <v>1215</v>
      </c>
      <c r="M101" s="89" t="s">
        <v>1216</v>
      </c>
      <c r="N101" s="86" t="str">
        <f t="shared" si="1"/>
        <v>22</v>
      </c>
    </row>
    <row r="102" spans="1:14">
      <c r="A102" s="92">
        <v>101</v>
      </c>
      <c r="B102" s="92" t="s">
        <v>593</v>
      </c>
      <c r="C102" s="92" t="s">
        <v>425</v>
      </c>
      <c r="D102" s="92" t="s">
        <v>790</v>
      </c>
      <c r="E102" s="92" t="s">
        <v>831</v>
      </c>
      <c r="F102" s="92" t="s">
        <v>1217</v>
      </c>
      <c r="G102" s="93" t="s">
        <v>1218</v>
      </c>
      <c r="H102" s="94" t="s">
        <v>351</v>
      </c>
      <c r="I102" s="92" t="s">
        <v>1219</v>
      </c>
      <c r="J102" s="95" t="s">
        <v>1220</v>
      </c>
      <c r="K102" s="95"/>
      <c r="L102" s="92" t="s">
        <v>1221</v>
      </c>
      <c r="M102" s="89" t="s">
        <v>1222</v>
      </c>
      <c r="N102" s="86" t="str">
        <f t="shared" si="1"/>
        <v>22</v>
      </c>
    </row>
    <row r="103" spans="1:14">
      <c r="A103" s="92">
        <v>102</v>
      </c>
      <c r="B103" s="92" t="s">
        <v>1223</v>
      </c>
      <c r="C103" s="92" t="s">
        <v>453</v>
      </c>
      <c r="D103" s="92" t="s">
        <v>790</v>
      </c>
      <c r="E103" s="92" t="s">
        <v>831</v>
      </c>
      <c r="F103" s="92" t="s">
        <v>351</v>
      </c>
      <c r="G103" s="93" t="s">
        <v>1224</v>
      </c>
      <c r="H103" s="94" t="s">
        <v>351</v>
      </c>
      <c r="I103" s="92" t="s">
        <v>1225</v>
      </c>
      <c r="J103" s="95" t="s">
        <v>1226</v>
      </c>
      <c r="K103" s="95"/>
      <c r="L103" s="92" t="s">
        <v>1227</v>
      </c>
      <c r="M103" s="89" t="s">
        <v>1228</v>
      </c>
      <c r="N103" s="86" t="str">
        <f t="shared" si="1"/>
        <v>22</v>
      </c>
    </row>
    <row r="104" spans="1:14">
      <c r="A104" s="92">
        <v>103</v>
      </c>
      <c r="B104" s="92" t="s">
        <v>1229</v>
      </c>
      <c r="C104" s="92" t="s">
        <v>479</v>
      </c>
      <c r="D104" s="92" t="s">
        <v>790</v>
      </c>
      <c r="E104" s="92" t="s">
        <v>831</v>
      </c>
      <c r="F104" s="92" t="s">
        <v>351</v>
      </c>
      <c r="G104" s="93" t="s">
        <v>1230</v>
      </c>
      <c r="H104" s="94" t="s">
        <v>351</v>
      </c>
      <c r="I104" s="92" t="s">
        <v>1225</v>
      </c>
      <c r="J104" s="95" t="s">
        <v>1231</v>
      </c>
      <c r="K104" s="95"/>
      <c r="L104" s="92" t="s">
        <v>1232</v>
      </c>
      <c r="M104" s="89" t="s">
        <v>1233</v>
      </c>
      <c r="N104" s="86" t="str">
        <f t="shared" si="1"/>
        <v>22</v>
      </c>
    </row>
    <row r="105" spans="1:14">
      <c r="A105" s="92">
        <v>104</v>
      </c>
      <c r="B105" s="92" t="s">
        <v>569</v>
      </c>
      <c r="C105" s="92" t="s">
        <v>393</v>
      </c>
      <c r="D105" s="92" t="s">
        <v>767</v>
      </c>
      <c r="E105" s="92" t="s">
        <v>779</v>
      </c>
      <c r="F105" s="92" t="s">
        <v>352</v>
      </c>
      <c r="G105" s="93">
        <v>4440005</v>
      </c>
      <c r="H105" s="94" t="s">
        <v>352</v>
      </c>
      <c r="I105" s="92" t="s">
        <v>1234</v>
      </c>
      <c r="J105" s="95" t="s">
        <v>1235</v>
      </c>
      <c r="K105" s="95"/>
      <c r="L105" s="92" t="s">
        <v>1236</v>
      </c>
      <c r="M105" s="89" t="s">
        <v>1237</v>
      </c>
      <c r="N105" s="86" t="str">
        <f t="shared" si="1"/>
        <v>23</v>
      </c>
    </row>
    <row r="106" spans="1:14">
      <c r="A106" s="92">
        <v>105</v>
      </c>
      <c r="B106" s="92" t="s">
        <v>594</v>
      </c>
      <c r="C106" s="92" t="s">
        <v>426</v>
      </c>
      <c r="D106" s="92" t="s">
        <v>904</v>
      </c>
      <c r="E106" s="92" t="s">
        <v>768</v>
      </c>
      <c r="F106" s="92" t="s">
        <v>352</v>
      </c>
      <c r="G106" s="93">
        <v>4700302</v>
      </c>
      <c r="H106" s="94" t="s">
        <v>352</v>
      </c>
      <c r="I106" s="92" t="s">
        <v>1238</v>
      </c>
      <c r="J106" s="95" t="s">
        <v>1239</v>
      </c>
      <c r="K106" s="95"/>
      <c r="L106" s="92" t="s">
        <v>1240</v>
      </c>
      <c r="M106" s="89" t="s">
        <v>1241</v>
      </c>
      <c r="N106" s="86" t="str">
        <f t="shared" si="1"/>
        <v>23</v>
      </c>
    </row>
    <row r="107" spans="1:14">
      <c r="A107" s="92">
        <v>106</v>
      </c>
      <c r="B107" s="92" t="s">
        <v>617</v>
      </c>
      <c r="C107" s="92" t="s">
        <v>454</v>
      </c>
      <c r="D107" s="92" t="s">
        <v>767</v>
      </c>
      <c r="E107" s="92" t="s">
        <v>802</v>
      </c>
      <c r="F107" s="92" t="s">
        <v>352</v>
      </c>
      <c r="G107" s="93">
        <v>4630011</v>
      </c>
      <c r="H107" s="94" t="s">
        <v>352</v>
      </c>
      <c r="I107" s="92" t="s">
        <v>1242</v>
      </c>
      <c r="J107" s="95" t="s">
        <v>1243</v>
      </c>
      <c r="K107" s="95"/>
      <c r="L107" s="92" t="s">
        <v>1244</v>
      </c>
      <c r="M107" s="89" t="s">
        <v>1245</v>
      </c>
      <c r="N107" s="86" t="str">
        <f t="shared" si="1"/>
        <v>23</v>
      </c>
    </row>
    <row r="108" spans="1:14">
      <c r="A108" s="92">
        <v>107</v>
      </c>
      <c r="B108" s="92" t="s">
        <v>569</v>
      </c>
      <c r="C108" s="92" t="s">
        <v>480</v>
      </c>
      <c r="D108" s="92" t="s">
        <v>767</v>
      </c>
      <c r="E108" s="92" t="s">
        <v>779</v>
      </c>
      <c r="F108" s="92" t="s">
        <v>352</v>
      </c>
      <c r="G108" s="93">
        <v>4600026</v>
      </c>
      <c r="H108" s="94" t="s">
        <v>352</v>
      </c>
      <c r="I108" s="92" t="s">
        <v>1246</v>
      </c>
      <c r="J108" s="95" t="s">
        <v>1247</v>
      </c>
      <c r="K108" s="95"/>
      <c r="L108" s="92" t="s">
        <v>1248</v>
      </c>
      <c r="M108" s="89" t="s">
        <v>1249</v>
      </c>
      <c r="N108" s="86" t="str">
        <f t="shared" si="1"/>
        <v>23</v>
      </c>
    </row>
    <row r="109" spans="1:14">
      <c r="A109" s="92">
        <v>108</v>
      </c>
      <c r="B109" s="92" t="s">
        <v>655</v>
      </c>
      <c r="C109" s="92" t="s">
        <v>499</v>
      </c>
      <c r="D109" s="92" t="s">
        <v>790</v>
      </c>
      <c r="E109" s="92" t="s">
        <v>802</v>
      </c>
      <c r="F109" s="92" t="s">
        <v>1250</v>
      </c>
      <c r="G109" s="93">
        <v>4668525</v>
      </c>
      <c r="H109" s="94" t="s">
        <v>352</v>
      </c>
      <c r="I109" s="92" t="s">
        <v>1251</v>
      </c>
      <c r="J109" s="95" t="s">
        <v>1252</v>
      </c>
      <c r="K109" s="95"/>
      <c r="L109" s="92" t="s">
        <v>1253</v>
      </c>
      <c r="M109" s="89" t="s">
        <v>1254</v>
      </c>
      <c r="N109" s="86" t="str">
        <f t="shared" si="1"/>
        <v>23</v>
      </c>
    </row>
    <row r="110" spans="1:14">
      <c r="A110" s="92">
        <v>109</v>
      </c>
      <c r="B110" s="92" t="s">
        <v>618</v>
      </c>
      <c r="C110" s="92" t="s">
        <v>455</v>
      </c>
      <c r="D110" s="92" t="s">
        <v>767</v>
      </c>
      <c r="E110" s="92" t="s">
        <v>779</v>
      </c>
      <c r="F110" s="92" t="s">
        <v>353</v>
      </c>
      <c r="G110" s="93">
        <v>5160009</v>
      </c>
      <c r="H110" s="94" t="s">
        <v>353</v>
      </c>
      <c r="I110" s="92" t="s">
        <v>1255</v>
      </c>
      <c r="J110" s="95" t="s">
        <v>1256</v>
      </c>
      <c r="K110" s="95"/>
      <c r="L110" s="92" t="s">
        <v>1257</v>
      </c>
      <c r="M110" s="89" t="s">
        <v>1258</v>
      </c>
      <c r="N110" s="86" t="str">
        <f t="shared" si="1"/>
        <v>24</v>
      </c>
    </row>
    <row r="111" spans="1:14">
      <c r="A111" s="92">
        <v>110</v>
      </c>
      <c r="B111" s="92" t="s">
        <v>639</v>
      </c>
      <c r="C111" s="92" t="s">
        <v>481</v>
      </c>
      <c r="D111" s="92" t="s">
        <v>767</v>
      </c>
      <c r="E111" s="92" t="s">
        <v>768</v>
      </c>
      <c r="F111" s="92" t="s">
        <v>353</v>
      </c>
      <c r="G111" s="93">
        <v>5190145</v>
      </c>
      <c r="H111" s="94" t="s">
        <v>353</v>
      </c>
      <c r="I111" s="92" t="s">
        <v>1259</v>
      </c>
      <c r="J111" s="95" t="s">
        <v>1260</v>
      </c>
      <c r="K111" s="95"/>
      <c r="L111" s="92" t="s">
        <v>1261</v>
      </c>
      <c r="M111" s="89" t="s">
        <v>1262</v>
      </c>
      <c r="N111" s="86" t="str">
        <f t="shared" si="1"/>
        <v>24</v>
      </c>
    </row>
    <row r="112" spans="1:14">
      <c r="A112" s="92">
        <v>111</v>
      </c>
      <c r="B112" s="92" t="s">
        <v>656</v>
      </c>
      <c r="C112" s="92" t="s">
        <v>500</v>
      </c>
      <c r="D112" s="92" t="s">
        <v>767</v>
      </c>
      <c r="E112" s="92" t="s">
        <v>779</v>
      </c>
      <c r="F112" s="92" t="s">
        <v>353</v>
      </c>
      <c r="G112" s="93">
        <v>5100863</v>
      </c>
      <c r="H112" s="94" t="s">
        <v>353</v>
      </c>
      <c r="I112" s="92" t="s">
        <v>1263</v>
      </c>
      <c r="J112" s="95" t="s">
        <v>1264</v>
      </c>
      <c r="K112" s="95"/>
      <c r="L112" s="92" t="s">
        <v>1265</v>
      </c>
      <c r="M112" s="89" t="s">
        <v>1266</v>
      </c>
      <c r="N112" s="86" t="str">
        <f t="shared" si="1"/>
        <v>24</v>
      </c>
    </row>
    <row r="113" spans="1:14">
      <c r="A113" s="92">
        <v>112</v>
      </c>
      <c r="B113" s="92" t="s">
        <v>667</v>
      </c>
      <c r="C113" s="92" t="s">
        <v>513</v>
      </c>
      <c r="D113" s="92" t="s">
        <v>767</v>
      </c>
      <c r="E113" s="92" t="s">
        <v>779</v>
      </c>
      <c r="F113" s="92" t="s">
        <v>353</v>
      </c>
      <c r="G113" s="93">
        <v>5152524</v>
      </c>
      <c r="H113" s="94" t="s">
        <v>353</v>
      </c>
      <c r="I113" s="92" t="s">
        <v>1267</v>
      </c>
      <c r="J113" s="95" t="s">
        <v>1268</v>
      </c>
      <c r="K113" s="95"/>
      <c r="L113" s="92" t="s">
        <v>1269</v>
      </c>
      <c r="M113" s="89" t="s">
        <v>1270</v>
      </c>
      <c r="N113" s="86" t="str">
        <f t="shared" si="1"/>
        <v>24</v>
      </c>
    </row>
    <row r="114" spans="1:14">
      <c r="A114" s="92">
        <v>113</v>
      </c>
      <c r="B114" s="92" t="s">
        <v>678</v>
      </c>
      <c r="C114" s="92" t="s">
        <v>526</v>
      </c>
      <c r="D114" s="92" t="s">
        <v>790</v>
      </c>
      <c r="E114" s="92" t="s">
        <v>875</v>
      </c>
      <c r="F114" s="92" t="s">
        <v>1271</v>
      </c>
      <c r="G114" s="93">
        <v>5121205</v>
      </c>
      <c r="H114" s="94" t="s">
        <v>353</v>
      </c>
      <c r="I114" s="92" t="s">
        <v>1263</v>
      </c>
      <c r="J114" s="95" t="s">
        <v>1272</v>
      </c>
      <c r="K114" s="95"/>
      <c r="L114" s="92" t="s">
        <v>1273</v>
      </c>
      <c r="M114" s="89" t="s">
        <v>1274</v>
      </c>
      <c r="N114" s="86" t="str">
        <f t="shared" si="1"/>
        <v>24</v>
      </c>
    </row>
    <row r="115" spans="1:14">
      <c r="A115" s="92">
        <v>114</v>
      </c>
      <c r="B115" s="92" t="s">
        <v>1647</v>
      </c>
      <c r="C115" s="92" t="s">
        <v>550</v>
      </c>
      <c r="D115" s="92" t="s">
        <v>932</v>
      </c>
      <c r="E115" s="92" t="s">
        <v>811</v>
      </c>
      <c r="F115" s="92" t="s">
        <v>1271</v>
      </c>
      <c r="G115" s="93">
        <v>1510051</v>
      </c>
      <c r="H115" s="94" t="s">
        <v>342</v>
      </c>
      <c r="I115" s="92" t="s">
        <v>1063</v>
      </c>
      <c r="J115" s="95" t="s">
        <v>1275</v>
      </c>
      <c r="K115" s="95"/>
      <c r="L115" s="92" t="s">
        <v>1276</v>
      </c>
      <c r="M115" s="92"/>
      <c r="N115" s="86" t="str">
        <f t="shared" si="1"/>
        <v>24</v>
      </c>
    </row>
    <row r="116" spans="1:14">
      <c r="A116" s="92">
        <v>115</v>
      </c>
      <c r="B116" s="92" t="s">
        <v>595</v>
      </c>
      <c r="C116" s="92" t="s">
        <v>427</v>
      </c>
      <c r="D116" s="92" t="s">
        <v>767</v>
      </c>
      <c r="E116" s="92" t="s">
        <v>779</v>
      </c>
      <c r="F116" s="92" t="s">
        <v>354</v>
      </c>
      <c r="G116" s="93">
        <v>5250025</v>
      </c>
      <c r="H116" s="94" t="s">
        <v>354</v>
      </c>
      <c r="I116" s="92" t="s">
        <v>1277</v>
      </c>
      <c r="J116" s="95" t="s">
        <v>1278</v>
      </c>
      <c r="K116" s="95"/>
      <c r="L116" s="92" t="s">
        <v>1279</v>
      </c>
      <c r="M116" s="89" t="s">
        <v>1280</v>
      </c>
      <c r="N116" s="86" t="str">
        <f t="shared" si="1"/>
        <v>25</v>
      </c>
    </row>
    <row r="117" spans="1:14">
      <c r="A117" s="92">
        <v>116</v>
      </c>
      <c r="B117" s="92" t="s">
        <v>619</v>
      </c>
      <c r="C117" s="92" t="s">
        <v>456</v>
      </c>
      <c r="D117" s="92" t="s">
        <v>767</v>
      </c>
      <c r="E117" s="92" t="s">
        <v>779</v>
      </c>
      <c r="F117" s="92" t="s">
        <v>354</v>
      </c>
      <c r="G117" s="93">
        <v>5270026</v>
      </c>
      <c r="H117" s="94" t="s">
        <v>354</v>
      </c>
      <c r="I117" s="92" t="s">
        <v>1281</v>
      </c>
      <c r="J117" s="95" t="s">
        <v>1282</v>
      </c>
      <c r="K117" s="95"/>
      <c r="L117" s="92" t="s">
        <v>1283</v>
      </c>
      <c r="M117" s="89" t="s">
        <v>1284</v>
      </c>
      <c r="N117" s="86" t="str">
        <f t="shared" si="1"/>
        <v>25</v>
      </c>
    </row>
    <row r="118" spans="1:14">
      <c r="A118" s="92">
        <v>117</v>
      </c>
      <c r="B118" s="92" t="s">
        <v>1285</v>
      </c>
      <c r="C118" s="92" t="s">
        <v>394</v>
      </c>
      <c r="D118" s="92" t="s">
        <v>932</v>
      </c>
      <c r="E118" s="92" t="s">
        <v>811</v>
      </c>
      <c r="F118" s="92" t="s">
        <v>354</v>
      </c>
      <c r="G118" s="93">
        <v>5201645</v>
      </c>
      <c r="H118" s="94" t="s">
        <v>354</v>
      </c>
      <c r="I118" s="92" t="s">
        <v>1286</v>
      </c>
      <c r="J118" s="95" t="s">
        <v>1287</v>
      </c>
      <c r="K118" s="95"/>
      <c r="L118" s="92" t="s">
        <v>1288</v>
      </c>
      <c r="M118" s="92"/>
      <c r="N118" s="86" t="str">
        <f t="shared" si="1"/>
        <v>25</v>
      </c>
    </row>
    <row r="119" spans="1:14">
      <c r="A119" s="92">
        <v>118</v>
      </c>
      <c r="B119" s="92" t="s">
        <v>596</v>
      </c>
      <c r="C119" s="92" t="s">
        <v>428</v>
      </c>
      <c r="D119" s="92" t="s">
        <v>767</v>
      </c>
      <c r="E119" s="92" t="s">
        <v>768</v>
      </c>
      <c r="F119" s="92" t="s">
        <v>355</v>
      </c>
      <c r="G119" s="93">
        <v>6068252</v>
      </c>
      <c r="H119" s="94" t="s">
        <v>355</v>
      </c>
      <c r="I119" s="92" t="s">
        <v>1289</v>
      </c>
      <c r="J119" s="95" t="s">
        <v>1290</v>
      </c>
      <c r="K119" s="95"/>
      <c r="L119" s="92" t="s">
        <v>1291</v>
      </c>
      <c r="M119" s="89" t="s">
        <v>1292</v>
      </c>
      <c r="N119" s="86" t="str">
        <f t="shared" si="1"/>
        <v>26</v>
      </c>
    </row>
    <row r="120" spans="1:14">
      <c r="A120" s="92">
        <v>119</v>
      </c>
      <c r="B120" s="92" t="s">
        <v>620</v>
      </c>
      <c r="C120" s="92" t="s">
        <v>457</v>
      </c>
      <c r="D120" s="92" t="s">
        <v>767</v>
      </c>
      <c r="E120" s="92" t="s">
        <v>768</v>
      </c>
      <c r="F120" s="92" t="s">
        <v>355</v>
      </c>
      <c r="G120" s="93">
        <v>6020926</v>
      </c>
      <c r="H120" s="94" t="s">
        <v>355</v>
      </c>
      <c r="I120" s="92" t="s">
        <v>1293</v>
      </c>
      <c r="J120" s="95" t="s">
        <v>1294</v>
      </c>
      <c r="K120" s="95"/>
      <c r="L120" s="92" t="s">
        <v>1295</v>
      </c>
      <c r="M120" s="89" t="s">
        <v>1296</v>
      </c>
      <c r="N120" s="86" t="str">
        <f t="shared" si="1"/>
        <v>26</v>
      </c>
    </row>
    <row r="121" spans="1:14">
      <c r="A121" s="92">
        <v>120</v>
      </c>
      <c r="B121" s="92" t="s">
        <v>640</v>
      </c>
      <c r="C121" s="92" t="s">
        <v>482</v>
      </c>
      <c r="D121" s="92" t="s">
        <v>767</v>
      </c>
      <c r="E121" s="92" t="s">
        <v>779</v>
      </c>
      <c r="F121" s="92" t="s">
        <v>355</v>
      </c>
      <c r="G121" s="93">
        <v>6101106</v>
      </c>
      <c r="H121" s="94" t="s">
        <v>355</v>
      </c>
      <c r="I121" s="92" t="s">
        <v>1297</v>
      </c>
      <c r="J121" s="95" t="s">
        <v>1298</v>
      </c>
      <c r="K121" s="95"/>
      <c r="L121" s="92" t="s">
        <v>1299</v>
      </c>
      <c r="M121" s="89" t="s">
        <v>1300</v>
      </c>
      <c r="N121" s="86" t="str">
        <f t="shared" si="1"/>
        <v>26</v>
      </c>
    </row>
    <row r="122" spans="1:14">
      <c r="A122" s="92">
        <v>121</v>
      </c>
      <c r="B122" s="92" t="s">
        <v>657</v>
      </c>
      <c r="C122" s="92" t="s">
        <v>501</v>
      </c>
      <c r="D122" s="92" t="s">
        <v>767</v>
      </c>
      <c r="E122" s="92" t="s">
        <v>779</v>
      </c>
      <c r="F122" s="92" t="s">
        <v>355</v>
      </c>
      <c r="G122" s="93">
        <v>6170002</v>
      </c>
      <c r="H122" s="94" t="s">
        <v>355</v>
      </c>
      <c r="I122" s="92" t="s">
        <v>1301</v>
      </c>
      <c r="J122" s="95" t="s">
        <v>1302</v>
      </c>
      <c r="K122" s="95"/>
      <c r="L122" s="92" t="s">
        <v>1303</v>
      </c>
      <c r="M122" s="89" t="s">
        <v>1304</v>
      </c>
      <c r="N122" s="86" t="str">
        <f t="shared" si="1"/>
        <v>26</v>
      </c>
    </row>
    <row r="123" spans="1:14">
      <c r="A123" s="92">
        <v>122</v>
      </c>
      <c r="B123" s="92" t="s">
        <v>668</v>
      </c>
      <c r="C123" s="92" t="s">
        <v>514</v>
      </c>
      <c r="D123" s="92" t="s">
        <v>767</v>
      </c>
      <c r="E123" s="92" t="s">
        <v>768</v>
      </c>
      <c r="F123" s="92" t="s">
        <v>355</v>
      </c>
      <c r="G123" s="93">
        <v>6190245</v>
      </c>
      <c r="H123" s="94" t="s">
        <v>355</v>
      </c>
      <c r="I123" s="92" t="s">
        <v>1305</v>
      </c>
      <c r="J123" s="95" t="s">
        <v>1306</v>
      </c>
      <c r="K123" s="95"/>
      <c r="L123" s="92" t="s">
        <v>1307</v>
      </c>
      <c r="M123" s="89" t="s">
        <v>1308</v>
      </c>
      <c r="N123" s="86" t="str">
        <f t="shared" si="1"/>
        <v>26</v>
      </c>
    </row>
    <row r="124" spans="1:14">
      <c r="A124" s="92">
        <v>123</v>
      </c>
      <c r="B124" s="92" t="s">
        <v>679</v>
      </c>
      <c r="C124" s="92" t="s">
        <v>527</v>
      </c>
      <c r="D124" s="92" t="s">
        <v>767</v>
      </c>
      <c r="E124" s="92" t="s">
        <v>768</v>
      </c>
      <c r="F124" s="92" t="s">
        <v>355</v>
      </c>
      <c r="G124" s="93">
        <v>6200933</v>
      </c>
      <c r="H124" s="94" t="s">
        <v>355</v>
      </c>
      <c r="I124" s="92" t="s">
        <v>1309</v>
      </c>
      <c r="J124" s="95" t="s">
        <v>1310</v>
      </c>
      <c r="K124" s="95"/>
      <c r="L124" s="92" t="s">
        <v>1311</v>
      </c>
      <c r="M124" s="89" t="s">
        <v>1312</v>
      </c>
      <c r="N124" s="86" t="str">
        <f t="shared" si="1"/>
        <v>26</v>
      </c>
    </row>
    <row r="125" spans="1:14">
      <c r="A125" s="92">
        <v>124</v>
      </c>
      <c r="B125" s="92" t="s">
        <v>1313</v>
      </c>
      <c r="C125" s="92" t="s">
        <v>535</v>
      </c>
      <c r="D125" s="92" t="s">
        <v>790</v>
      </c>
      <c r="E125" s="92" t="s">
        <v>802</v>
      </c>
      <c r="F125" s="92" t="s">
        <v>1314</v>
      </c>
      <c r="G125" s="93" t="s">
        <v>1315</v>
      </c>
      <c r="H125" s="94" t="s">
        <v>355</v>
      </c>
      <c r="I125" s="92" t="s">
        <v>1316</v>
      </c>
      <c r="J125" s="95" t="s">
        <v>1317</v>
      </c>
      <c r="K125" s="95"/>
      <c r="L125" s="92" t="s">
        <v>1318</v>
      </c>
      <c r="M125" s="89" t="s">
        <v>1319</v>
      </c>
      <c r="N125" s="86" t="str">
        <f t="shared" si="1"/>
        <v>26</v>
      </c>
    </row>
    <row r="126" spans="1:14">
      <c r="A126" s="92">
        <v>125</v>
      </c>
      <c r="B126" s="92" t="s">
        <v>645</v>
      </c>
      <c r="C126" s="92" t="s">
        <v>395</v>
      </c>
      <c r="D126" s="92" t="s">
        <v>932</v>
      </c>
      <c r="E126" s="92" t="s">
        <v>1105</v>
      </c>
      <c r="F126" s="92" t="s">
        <v>355</v>
      </c>
      <c r="G126" s="93">
        <v>6008320</v>
      </c>
      <c r="H126" s="94" t="s">
        <v>355</v>
      </c>
      <c r="I126" s="92" t="s">
        <v>1320</v>
      </c>
      <c r="J126" s="95" t="s">
        <v>1321</v>
      </c>
      <c r="K126" s="95"/>
      <c r="L126" s="92" t="s">
        <v>1322</v>
      </c>
      <c r="M126" s="92"/>
      <c r="N126" s="86" t="str">
        <f t="shared" si="1"/>
        <v>26</v>
      </c>
    </row>
    <row r="127" spans="1:14">
      <c r="A127" s="92">
        <v>126</v>
      </c>
      <c r="B127" s="92" t="s">
        <v>669</v>
      </c>
      <c r="C127" s="92" t="s">
        <v>515</v>
      </c>
      <c r="D127" s="92" t="s">
        <v>767</v>
      </c>
      <c r="E127" s="92" t="s">
        <v>779</v>
      </c>
      <c r="F127" s="92" t="s">
        <v>356</v>
      </c>
      <c r="G127" s="93">
        <v>5970002</v>
      </c>
      <c r="H127" s="94" t="s">
        <v>356</v>
      </c>
      <c r="I127" s="92" t="s">
        <v>1323</v>
      </c>
      <c r="J127" s="95" t="s">
        <v>1324</v>
      </c>
      <c r="K127" s="95"/>
      <c r="L127" s="92" t="s">
        <v>1325</v>
      </c>
      <c r="M127" s="89" t="s">
        <v>1326</v>
      </c>
      <c r="N127" s="86" t="str">
        <f t="shared" si="1"/>
        <v>27</v>
      </c>
    </row>
    <row r="128" spans="1:14">
      <c r="A128" s="92">
        <v>127</v>
      </c>
      <c r="B128" s="92" t="s">
        <v>1327</v>
      </c>
      <c r="C128" s="92" t="s">
        <v>528</v>
      </c>
      <c r="D128" s="92" t="s">
        <v>767</v>
      </c>
      <c r="E128" s="92" t="s">
        <v>779</v>
      </c>
      <c r="F128" s="92" t="s">
        <v>356</v>
      </c>
      <c r="G128" s="93">
        <v>5960076</v>
      </c>
      <c r="H128" s="94" t="s">
        <v>356</v>
      </c>
      <c r="I128" s="92" t="s">
        <v>1328</v>
      </c>
      <c r="J128" s="95" t="s">
        <v>1329</v>
      </c>
      <c r="K128" s="95"/>
      <c r="L128" s="92" t="s">
        <v>1330</v>
      </c>
      <c r="M128" s="89" t="s">
        <v>1331</v>
      </c>
      <c r="N128" s="86" t="str">
        <f t="shared" si="1"/>
        <v>27</v>
      </c>
    </row>
    <row r="129" spans="1:14">
      <c r="A129" s="92">
        <v>128</v>
      </c>
      <c r="B129" s="92" t="s">
        <v>688</v>
      </c>
      <c r="C129" s="92" t="s">
        <v>536</v>
      </c>
      <c r="D129" s="92" t="s">
        <v>767</v>
      </c>
      <c r="E129" s="92" t="s">
        <v>779</v>
      </c>
      <c r="F129" s="92" t="s">
        <v>356</v>
      </c>
      <c r="G129" s="93">
        <v>5900812</v>
      </c>
      <c r="H129" s="94" t="s">
        <v>356</v>
      </c>
      <c r="I129" s="92" t="s">
        <v>1332</v>
      </c>
      <c r="J129" s="95" t="s">
        <v>1333</v>
      </c>
      <c r="K129" s="95"/>
      <c r="L129" s="92" t="s">
        <v>1334</v>
      </c>
      <c r="M129" s="89" t="s">
        <v>1335</v>
      </c>
      <c r="N129" s="86" t="str">
        <f t="shared" si="1"/>
        <v>27</v>
      </c>
    </row>
    <row r="130" spans="1:14">
      <c r="A130" s="92">
        <v>129</v>
      </c>
      <c r="B130" s="92" t="s">
        <v>692</v>
      </c>
      <c r="C130" s="92" t="s">
        <v>722</v>
      </c>
      <c r="D130" s="92" t="s">
        <v>767</v>
      </c>
      <c r="E130" s="92" t="s">
        <v>779</v>
      </c>
      <c r="F130" s="92" t="s">
        <v>356</v>
      </c>
      <c r="G130" s="93">
        <v>5430017</v>
      </c>
      <c r="H130" s="94" t="s">
        <v>356</v>
      </c>
      <c r="I130" s="92" t="s">
        <v>1336</v>
      </c>
      <c r="J130" s="95" t="s">
        <v>1337</v>
      </c>
      <c r="K130" s="95"/>
      <c r="L130" s="92" t="s">
        <v>1338</v>
      </c>
      <c r="M130" s="89" t="s">
        <v>1339</v>
      </c>
      <c r="N130" s="86" t="str">
        <f t="shared" ref="N130:N192" si="2">_xlfn.WEBSERVICE("https://api.excelapi.org/post/prefcode?address="&amp;_xlfn.ENCODEURL(F130))</f>
        <v>27</v>
      </c>
    </row>
    <row r="131" spans="1:14">
      <c r="A131" s="92">
        <v>130</v>
      </c>
      <c r="B131" s="92" t="s">
        <v>694</v>
      </c>
      <c r="C131" s="92" t="s">
        <v>545</v>
      </c>
      <c r="D131" s="92" t="s">
        <v>767</v>
      </c>
      <c r="E131" s="92" t="s">
        <v>779</v>
      </c>
      <c r="F131" s="92" t="s">
        <v>356</v>
      </c>
      <c r="G131" s="93">
        <v>5530006</v>
      </c>
      <c r="H131" s="94" t="s">
        <v>356</v>
      </c>
      <c r="I131" s="92" t="s">
        <v>1340</v>
      </c>
      <c r="J131" s="95" t="s">
        <v>1341</v>
      </c>
      <c r="K131" s="95"/>
      <c r="L131" s="92" t="s">
        <v>1342</v>
      </c>
      <c r="M131" s="89" t="s">
        <v>1343</v>
      </c>
      <c r="N131" s="86" t="str">
        <f t="shared" si="2"/>
        <v>27</v>
      </c>
    </row>
    <row r="132" spans="1:14">
      <c r="A132" s="92">
        <v>131</v>
      </c>
      <c r="B132" s="92" t="s">
        <v>697</v>
      </c>
      <c r="C132" s="92" t="s">
        <v>549</v>
      </c>
      <c r="D132" s="92" t="s">
        <v>767</v>
      </c>
      <c r="E132" s="92" t="s">
        <v>779</v>
      </c>
      <c r="F132" s="92" t="s">
        <v>356</v>
      </c>
      <c r="G132" s="93">
        <v>5470041</v>
      </c>
      <c r="H132" s="94" t="s">
        <v>356</v>
      </c>
      <c r="I132" s="92" t="s">
        <v>1344</v>
      </c>
      <c r="J132" s="95" t="s">
        <v>1345</v>
      </c>
      <c r="K132" s="95"/>
      <c r="L132" s="92" t="s">
        <v>1346</v>
      </c>
      <c r="M132" s="89" t="s">
        <v>1347</v>
      </c>
      <c r="N132" s="86" t="str">
        <f t="shared" si="2"/>
        <v>27</v>
      </c>
    </row>
    <row r="133" spans="1:14">
      <c r="A133" s="92">
        <v>132</v>
      </c>
      <c r="B133" s="92" t="s">
        <v>594</v>
      </c>
      <c r="C133" s="92" t="s">
        <v>551</v>
      </c>
      <c r="D133" s="92" t="s">
        <v>904</v>
      </c>
      <c r="E133" s="92" t="s">
        <v>768</v>
      </c>
      <c r="F133" s="92" t="s">
        <v>356</v>
      </c>
      <c r="G133" s="93">
        <v>5300012</v>
      </c>
      <c r="H133" s="94" t="s">
        <v>356</v>
      </c>
      <c r="I133" s="92" t="s">
        <v>1348</v>
      </c>
      <c r="J133" s="95" t="s">
        <v>1349</v>
      </c>
      <c r="K133" s="95"/>
      <c r="L133" s="92" t="s">
        <v>1350</v>
      </c>
      <c r="M133" s="89" t="s">
        <v>1351</v>
      </c>
      <c r="N133" s="86" t="str">
        <f t="shared" si="2"/>
        <v>27</v>
      </c>
    </row>
    <row r="134" spans="1:14">
      <c r="A134" s="92">
        <v>133</v>
      </c>
      <c r="B134" s="92" t="s">
        <v>698</v>
      </c>
      <c r="C134" s="92" t="s">
        <v>553</v>
      </c>
      <c r="D134" s="92" t="s">
        <v>790</v>
      </c>
      <c r="E134" s="92" t="s">
        <v>875</v>
      </c>
      <c r="F134" s="92" t="s">
        <v>1352</v>
      </c>
      <c r="G134" s="93" t="s">
        <v>1353</v>
      </c>
      <c r="H134" s="94" t="s">
        <v>356</v>
      </c>
      <c r="I134" s="92" t="s">
        <v>1354</v>
      </c>
      <c r="J134" s="95" t="s">
        <v>1355</v>
      </c>
      <c r="K134" s="95"/>
      <c r="L134" s="92" t="s">
        <v>1356</v>
      </c>
      <c r="M134" s="89" t="s">
        <v>1357</v>
      </c>
      <c r="N134" s="86" t="str">
        <f t="shared" si="2"/>
        <v>27</v>
      </c>
    </row>
    <row r="135" spans="1:14">
      <c r="A135" s="92">
        <v>134</v>
      </c>
      <c r="B135" s="92" t="s">
        <v>645</v>
      </c>
      <c r="C135" s="92" t="s">
        <v>396</v>
      </c>
      <c r="D135" s="92" t="s">
        <v>932</v>
      </c>
      <c r="E135" s="92" t="s">
        <v>1105</v>
      </c>
      <c r="F135" s="92" t="s">
        <v>356</v>
      </c>
      <c r="G135" s="93">
        <v>5300043</v>
      </c>
      <c r="H135" s="94" t="s">
        <v>356</v>
      </c>
      <c r="I135" s="92" t="s">
        <v>1348</v>
      </c>
      <c r="J135" s="95" t="s">
        <v>1358</v>
      </c>
      <c r="K135" s="95"/>
      <c r="L135" s="92" t="s">
        <v>1359</v>
      </c>
      <c r="M135" s="92"/>
      <c r="N135" s="86" t="str">
        <f t="shared" si="2"/>
        <v>27</v>
      </c>
    </row>
    <row r="136" spans="1:14">
      <c r="A136" s="92">
        <v>135</v>
      </c>
      <c r="B136" s="92" t="s">
        <v>1360</v>
      </c>
      <c r="C136" s="92" t="s">
        <v>429</v>
      </c>
      <c r="D136" s="92" t="s">
        <v>932</v>
      </c>
      <c r="E136" s="92" t="s">
        <v>811</v>
      </c>
      <c r="F136" s="92" t="s">
        <v>356</v>
      </c>
      <c r="G136" s="93">
        <v>5670051</v>
      </c>
      <c r="H136" s="94" t="s">
        <v>356</v>
      </c>
      <c r="I136" s="92" t="s">
        <v>1361</v>
      </c>
      <c r="J136" s="95" t="s">
        <v>1362</v>
      </c>
      <c r="K136" s="95"/>
      <c r="L136" s="92" t="s">
        <v>1363</v>
      </c>
      <c r="M136" s="92"/>
      <c r="N136" s="86" t="str">
        <f t="shared" si="2"/>
        <v>27</v>
      </c>
    </row>
    <row r="137" spans="1:14">
      <c r="A137" s="92">
        <v>136</v>
      </c>
      <c r="B137" s="92" t="s">
        <v>687</v>
      </c>
      <c r="C137" s="92" t="s">
        <v>458</v>
      </c>
      <c r="D137" s="92" t="s">
        <v>932</v>
      </c>
      <c r="E137" s="92" t="s">
        <v>811</v>
      </c>
      <c r="F137" s="92" t="s">
        <v>356</v>
      </c>
      <c r="G137" s="93">
        <v>5730163</v>
      </c>
      <c r="H137" s="94" t="s">
        <v>356</v>
      </c>
      <c r="I137" s="92" t="s">
        <v>1364</v>
      </c>
      <c r="J137" s="95" t="s">
        <v>1365</v>
      </c>
      <c r="K137" s="95"/>
      <c r="L137" s="92" t="s">
        <v>1366</v>
      </c>
      <c r="M137" s="92"/>
      <c r="N137" s="86" t="str">
        <f t="shared" si="2"/>
        <v>27</v>
      </c>
    </row>
    <row r="138" spans="1:14">
      <c r="A138" s="92">
        <v>137</v>
      </c>
      <c r="B138" s="92" t="s">
        <v>647</v>
      </c>
      <c r="C138" s="92" t="s">
        <v>483</v>
      </c>
      <c r="D138" s="92" t="s">
        <v>932</v>
      </c>
      <c r="E138" s="92" t="s">
        <v>811</v>
      </c>
      <c r="F138" s="92" t="s">
        <v>356</v>
      </c>
      <c r="G138" s="93">
        <v>5938327</v>
      </c>
      <c r="H138" s="94" t="s">
        <v>356</v>
      </c>
      <c r="I138" s="92" t="s">
        <v>1367</v>
      </c>
      <c r="J138" s="95" t="s">
        <v>1368</v>
      </c>
      <c r="K138" s="95"/>
      <c r="L138" s="92" t="s">
        <v>1369</v>
      </c>
      <c r="M138" s="92"/>
      <c r="N138" s="86" t="str">
        <f t="shared" si="2"/>
        <v>27</v>
      </c>
    </row>
    <row r="139" spans="1:14">
      <c r="A139" s="92">
        <v>138</v>
      </c>
      <c r="B139" s="92" t="s">
        <v>1370</v>
      </c>
      <c r="C139" s="92" t="s">
        <v>1371</v>
      </c>
      <c r="D139" s="92" t="s">
        <v>932</v>
      </c>
      <c r="E139" s="92" t="s">
        <v>811</v>
      </c>
      <c r="F139" s="92" t="s">
        <v>356</v>
      </c>
      <c r="G139" s="93">
        <v>5430073</v>
      </c>
      <c r="H139" s="94" t="s">
        <v>356</v>
      </c>
      <c r="I139" s="92" t="s">
        <v>1336</v>
      </c>
      <c r="J139" s="95" t="s">
        <v>1372</v>
      </c>
      <c r="K139" s="95"/>
      <c r="L139" s="92" t="s">
        <v>1373</v>
      </c>
      <c r="M139" s="92"/>
      <c r="N139" s="86" t="str">
        <f t="shared" si="2"/>
        <v>27</v>
      </c>
    </row>
    <row r="140" spans="1:14">
      <c r="A140" s="92">
        <v>139</v>
      </c>
      <c r="B140" s="92" t="s">
        <v>570</v>
      </c>
      <c r="C140" s="92" t="s">
        <v>397</v>
      </c>
      <c r="D140" s="92" t="s">
        <v>904</v>
      </c>
      <c r="E140" s="92" t="s">
        <v>768</v>
      </c>
      <c r="F140" s="92" t="s">
        <v>357</v>
      </c>
      <c r="G140" s="93">
        <v>6562304</v>
      </c>
      <c r="H140" s="94" t="s">
        <v>357</v>
      </c>
      <c r="I140" s="92" t="s">
        <v>1374</v>
      </c>
      <c r="J140" s="95" t="s">
        <v>1375</v>
      </c>
      <c r="K140" s="95"/>
      <c r="L140" s="92" t="s">
        <v>1376</v>
      </c>
      <c r="M140" s="89" t="s">
        <v>1377</v>
      </c>
      <c r="N140" s="86" t="str">
        <f t="shared" si="2"/>
        <v>28</v>
      </c>
    </row>
    <row r="141" spans="1:14">
      <c r="A141" s="92">
        <v>140</v>
      </c>
      <c r="B141" s="92" t="s">
        <v>1378</v>
      </c>
      <c r="C141" s="92" t="s">
        <v>430</v>
      </c>
      <c r="D141" s="92" t="s">
        <v>904</v>
      </c>
      <c r="E141" s="92" t="s">
        <v>768</v>
      </c>
      <c r="F141" s="92" t="s">
        <v>357</v>
      </c>
      <c r="G141" s="93">
        <v>6671102</v>
      </c>
      <c r="H141" s="94" t="s">
        <v>357</v>
      </c>
      <c r="I141" s="92" t="s">
        <v>1379</v>
      </c>
      <c r="J141" s="95" t="s">
        <v>1380</v>
      </c>
      <c r="K141" s="95"/>
      <c r="L141" s="92" t="s">
        <v>1381</v>
      </c>
      <c r="M141" s="89" t="s">
        <v>908</v>
      </c>
      <c r="N141" s="86" t="str">
        <f t="shared" si="2"/>
        <v>28</v>
      </c>
    </row>
    <row r="142" spans="1:14">
      <c r="A142" s="92">
        <v>141</v>
      </c>
      <c r="B142" s="92" t="s">
        <v>1382</v>
      </c>
      <c r="C142" s="92" t="s">
        <v>552</v>
      </c>
      <c r="D142" s="92" t="s">
        <v>1383</v>
      </c>
      <c r="E142" s="92" t="s">
        <v>811</v>
      </c>
      <c r="F142" s="92" t="s">
        <v>1384</v>
      </c>
      <c r="G142" s="93">
        <v>1500011</v>
      </c>
      <c r="H142" s="94" t="s">
        <v>342</v>
      </c>
      <c r="I142" s="92" t="s">
        <v>1063</v>
      </c>
      <c r="J142" s="95" t="s">
        <v>1385</v>
      </c>
      <c r="K142" s="95" t="s">
        <v>1386</v>
      </c>
      <c r="L142" s="92" t="s">
        <v>1387</v>
      </c>
      <c r="M142" s="92"/>
      <c r="N142" s="86" t="str">
        <f t="shared" si="2"/>
        <v>28</v>
      </c>
    </row>
    <row r="143" spans="1:14">
      <c r="A143" s="92">
        <v>142</v>
      </c>
      <c r="B143" s="92" t="s">
        <v>571</v>
      </c>
      <c r="C143" s="92" t="s">
        <v>398</v>
      </c>
      <c r="D143" s="92" t="s">
        <v>767</v>
      </c>
      <c r="E143" s="92" t="s">
        <v>768</v>
      </c>
      <c r="F143" s="92" t="s">
        <v>358</v>
      </c>
      <c r="G143" s="93" t="s">
        <v>1388</v>
      </c>
      <c r="H143" s="94" t="s">
        <v>358</v>
      </c>
      <c r="I143" s="92" t="s">
        <v>1389</v>
      </c>
      <c r="J143" s="95" t="s">
        <v>1390</v>
      </c>
      <c r="K143" s="95"/>
      <c r="L143" s="92" t="s">
        <v>1391</v>
      </c>
      <c r="M143" s="89" t="s">
        <v>1392</v>
      </c>
      <c r="N143" s="86" t="str">
        <f t="shared" si="2"/>
        <v>29</v>
      </c>
    </row>
    <row r="144" spans="1:14">
      <c r="A144" s="92">
        <v>143</v>
      </c>
      <c r="B144" s="92" t="s">
        <v>598</v>
      </c>
      <c r="C144" s="92" t="s">
        <v>431</v>
      </c>
      <c r="D144" s="92" t="s">
        <v>767</v>
      </c>
      <c r="E144" s="92" t="s">
        <v>768</v>
      </c>
      <c r="F144" s="92" t="s">
        <v>358</v>
      </c>
      <c r="G144" s="93">
        <v>6320004</v>
      </c>
      <c r="H144" s="94" t="s">
        <v>358</v>
      </c>
      <c r="I144" s="92" t="s">
        <v>1393</v>
      </c>
      <c r="J144" s="95" t="s">
        <v>1394</v>
      </c>
      <c r="K144" s="95"/>
      <c r="L144" s="92" t="s">
        <v>1395</v>
      </c>
      <c r="M144" s="89" t="s">
        <v>1396</v>
      </c>
      <c r="N144" s="86" t="str">
        <f t="shared" si="2"/>
        <v>29</v>
      </c>
    </row>
    <row r="145" spans="1:14">
      <c r="A145" s="92">
        <v>144</v>
      </c>
      <c r="B145" s="92" t="s">
        <v>621</v>
      </c>
      <c r="C145" s="92" t="s">
        <v>459</v>
      </c>
      <c r="D145" s="92" t="s">
        <v>767</v>
      </c>
      <c r="E145" s="92" t="s">
        <v>768</v>
      </c>
      <c r="F145" s="92" t="s">
        <v>358</v>
      </c>
      <c r="G145" s="93">
        <v>6308121</v>
      </c>
      <c r="H145" s="94" t="s">
        <v>358</v>
      </c>
      <c r="I145" s="92" t="s">
        <v>1397</v>
      </c>
      <c r="J145" s="95" t="s">
        <v>1398</v>
      </c>
      <c r="K145" s="95"/>
      <c r="L145" s="92" t="s">
        <v>1399</v>
      </c>
      <c r="M145" s="89" t="s">
        <v>1400</v>
      </c>
      <c r="N145" s="86" t="str">
        <f t="shared" si="2"/>
        <v>29</v>
      </c>
    </row>
    <row r="146" spans="1:14">
      <c r="A146" s="92">
        <v>145</v>
      </c>
      <c r="B146" s="92" t="s">
        <v>1401</v>
      </c>
      <c r="C146" s="92" t="s">
        <v>484</v>
      </c>
      <c r="D146" s="92" t="s">
        <v>767</v>
      </c>
      <c r="E146" s="92" t="s">
        <v>768</v>
      </c>
      <c r="F146" s="92" t="s">
        <v>358</v>
      </c>
      <c r="G146" s="93">
        <v>6310803</v>
      </c>
      <c r="H146" s="94" t="s">
        <v>358</v>
      </c>
      <c r="I146" s="92" t="s">
        <v>1397</v>
      </c>
      <c r="J146" s="95" t="s">
        <v>1402</v>
      </c>
      <c r="K146" s="95"/>
      <c r="L146" s="92" t="s">
        <v>1403</v>
      </c>
      <c r="M146" s="89" t="s">
        <v>1404</v>
      </c>
      <c r="N146" s="86" t="str">
        <f t="shared" si="2"/>
        <v>29</v>
      </c>
    </row>
    <row r="147" spans="1:14">
      <c r="A147" s="92">
        <v>146</v>
      </c>
      <c r="B147" s="92" t="s">
        <v>572</v>
      </c>
      <c r="C147" s="92" t="s">
        <v>399</v>
      </c>
      <c r="D147" s="92" t="s">
        <v>767</v>
      </c>
      <c r="E147" s="92" t="s">
        <v>768</v>
      </c>
      <c r="F147" s="92" t="s">
        <v>359</v>
      </c>
      <c r="G147" s="93">
        <v>6480288</v>
      </c>
      <c r="H147" s="94" t="s">
        <v>359</v>
      </c>
      <c r="I147" s="92" t="s">
        <v>1405</v>
      </c>
      <c r="J147" s="95" t="s">
        <v>1406</v>
      </c>
      <c r="K147" s="95"/>
      <c r="L147" s="92" t="s">
        <v>1407</v>
      </c>
      <c r="M147" s="89" t="s">
        <v>1408</v>
      </c>
      <c r="N147" s="86" t="str">
        <f t="shared" si="2"/>
        <v>30</v>
      </c>
    </row>
    <row r="148" spans="1:14">
      <c r="A148" s="92">
        <v>147</v>
      </c>
      <c r="B148" s="92" t="s">
        <v>599</v>
      </c>
      <c r="C148" s="92" t="s">
        <v>432</v>
      </c>
      <c r="D148" s="92" t="s">
        <v>767</v>
      </c>
      <c r="E148" s="92" t="s">
        <v>768</v>
      </c>
      <c r="F148" s="92" t="s">
        <v>359</v>
      </c>
      <c r="G148" s="93">
        <v>6401363</v>
      </c>
      <c r="H148" s="94" t="s">
        <v>359</v>
      </c>
      <c r="I148" s="92" t="s">
        <v>1409</v>
      </c>
      <c r="J148" s="95" t="s">
        <v>1410</v>
      </c>
      <c r="K148" s="95"/>
      <c r="L148" s="92" t="s">
        <v>1411</v>
      </c>
      <c r="M148" s="89" t="s">
        <v>1412</v>
      </c>
      <c r="N148" s="86" t="str">
        <f t="shared" si="2"/>
        <v>30</v>
      </c>
    </row>
    <row r="149" spans="1:14">
      <c r="A149" s="92">
        <v>148</v>
      </c>
      <c r="B149" s="92" t="s">
        <v>1413</v>
      </c>
      <c r="C149" s="92" t="s">
        <v>723</v>
      </c>
      <c r="D149" s="92" t="s">
        <v>767</v>
      </c>
      <c r="E149" s="92" t="s">
        <v>779</v>
      </c>
      <c r="F149" s="92" t="s">
        <v>360</v>
      </c>
      <c r="G149" s="93">
        <v>6890727</v>
      </c>
      <c r="H149" s="94" t="s">
        <v>360</v>
      </c>
      <c r="I149" s="92" t="s">
        <v>1414</v>
      </c>
      <c r="J149" s="95" t="s">
        <v>1415</v>
      </c>
      <c r="K149" s="95"/>
      <c r="L149" s="92" t="s">
        <v>1416</v>
      </c>
      <c r="M149" s="89" t="s">
        <v>1417</v>
      </c>
      <c r="N149" s="86" t="str">
        <f t="shared" si="2"/>
        <v>31</v>
      </c>
    </row>
    <row r="150" spans="1:14">
      <c r="A150" s="92">
        <v>149</v>
      </c>
      <c r="B150" s="92" t="s">
        <v>1418</v>
      </c>
      <c r="C150" s="92" t="s">
        <v>401</v>
      </c>
      <c r="D150" s="92" t="s">
        <v>767</v>
      </c>
      <c r="E150" s="92" t="s">
        <v>768</v>
      </c>
      <c r="F150" s="92" t="s">
        <v>361</v>
      </c>
      <c r="G150" s="93">
        <v>6980006</v>
      </c>
      <c r="H150" s="94" t="s">
        <v>361</v>
      </c>
      <c r="I150" s="92" t="s">
        <v>1419</v>
      </c>
      <c r="J150" s="95" t="s">
        <v>1420</v>
      </c>
      <c r="K150" s="95"/>
      <c r="L150" s="92" t="s">
        <v>1421</v>
      </c>
      <c r="M150" s="89" t="s">
        <v>1422</v>
      </c>
      <c r="N150" s="86" t="str">
        <f t="shared" si="2"/>
        <v>32</v>
      </c>
    </row>
    <row r="151" spans="1:14">
      <c r="A151" s="92">
        <v>150</v>
      </c>
      <c r="B151" s="92" t="s">
        <v>1423</v>
      </c>
      <c r="C151" s="92" t="s">
        <v>433</v>
      </c>
      <c r="D151" s="92" t="s">
        <v>767</v>
      </c>
      <c r="E151" s="92" t="s">
        <v>768</v>
      </c>
      <c r="F151" s="92" t="s">
        <v>362</v>
      </c>
      <c r="G151" s="93">
        <v>7150006</v>
      </c>
      <c r="H151" s="94" t="s">
        <v>362</v>
      </c>
      <c r="I151" s="92" t="s">
        <v>1424</v>
      </c>
      <c r="J151" s="95" t="s">
        <v>1425</v>
      </c>
      <c r="K151" s="95"/>
      <c r="L151" s="92" t="s">
        <v>1426</v>
      </c>
      <c r="M151" s="89" t="s">
        <v>1427</v>
      </c>
      <c r="N151" s="86" t="str">
        <f t="shared" si="2"/>
        <v>33</v>
      </c>
    </row>
    <row r="152" spans="1:14">
      <c r="A152" s="92">
        <v>151</v>
      </c>
      <c r="B152" s="92" t="s">
        <v>622</v>
      </c>
      <c r="C152" s="92" t="s">
        <v>460</v>
      </c>
      <c r="D152" s="92" t="s">
        <v>767</v>
      </c>
      <c r="E152" s="92" t="s">
        <v>768</v>
      </c>
      <c r="F152" s="92" t="s">
        <v>362</v>
      </c>
      <c r="G152" s="93">
        <v>7000826</v>
      </c>
      <c r="H152" s="94" t="s">
        <v>362</v>
      </c>
      <c r="I152" s="92" t="s">
        <v>1428</v>
      </c>
      <c r="J152" s="95" t="s">
        <v>1429</v>
      </c>
      <c r="K152" s="95"/>
      <c r="L152" s="92" t="s">
        <v>1430</v>
      </c>
      <c r="M152" s="89" t="s">
        <v>1431</v>
      </c>
      <c r="N152" s="86" t="str">
        <f t="shared" si="2"/>
        <v>33</v>
      </c>
    </row>
    <row r="153" spans="1:14">
      <c r="A153" s="92">
        <v>152</v>
      </c>
      <c r="B153" s="92" t="s">
        <v>642</v>
      </c>
      <c r="C153" s="92" t="s">
        <v>485</v>
      </c>
      <c r="D153" s="92" t="s">
        <v>767</v>
      </c>
      <c r="E153" s="92" t="s">
        <v>768</v>
      </c>
      <c r="F153" s="92" t="s">
        <v>362</v>
      </c>
      <c r="G153" s="93">
        <v>7000005</v>
      </c>
      <c r="H153" s="94" t="s">
        <v>362</v>
      </c>
      <c r="I153" s="92" t="s">
        <v>1428</v>
      </c>
      <c r="J153" s="95" t="s">
        <v>1432</v>
      </c>
      <c r="K153" s="95"/>
      <c r="L153" s="92" t="s">
        <v>1433</v>
      </c>
      <c r="M153" s="89" t="s">
        <v>1434</v>
      </c>
      <c r="N153" s="86" t="str">
        <f t="shared" si="2"/>
        <v>33</v>
      </c>
    </row>
    <row r="154" spans="1:14">
      <c r="A154" s="92">
        <v>153</v>
      </c>
      <c r="B154" s="92" t="s">
        <v>1435</v>
      </c>
      <c r="C154" s="92" t="s">
        <v>502</v>
      </c>
      <c r="D154" s="92" t="s">
        <v>767</v>
      </c>
      <c r="E154" s="92" t="s">
        <v>779</v>
      </c>
      <c r="F154" s="92" t="s">
        <v>362</v>
      </c>
      <c r="G154" s="93">
        <v>7080004</v>
      </c>
      <c r="H154" s="94" t="s">
        <v>362</v>
      </c>
      <c r="I154" s="92" t="s">
        <v>1436</v>
      </c>
      <c r="J154" s="95" t="s">
        <v>1437</v>
      </c>
      <c r="K154" s="95"/>
      <c r="L154" s="92" t="s">
        <v>1438</v>
      </c>
      <c r="M154" s="89" t="s">
        <v>1439</v>
      </c>
      <c r="N154" s="86" t="str">
        <f t="shared" si="2"/>
        <v>33</v>
      </c>
    </row>
    <row r="155" spans="1:14">
      <c r="A155" s="92">
        <v>154</v>
      </c>
      <c r="B155" s="92" t="s">
        <v>1440</v>
      </c>
      <c r="C155" s="92" t="s">
        <v>724</v>
      </c>
      <c r="D155" s="92" t="s">
        <v>767</v>
      </c>
      <c r="E155" s="92" t="s">
        <v>768</v>
      </c>
      <c r="F155" s="92" t="s">
        <v>362</v>
      </c>
      <c r="G155" s="93">
        <v>7070412</v>
      </c>
      <c r="H155" s="94" t="s">
        <v>362</v>
      </c>
      <c r="I155" s="92" t="s">
        <v>1441</v>
      </c>
      <c r="J155" s="95" t="s">
        <v>1442</v>
      </c>
      <c r="K155" s="95"/>
      <c r="L155" s="92" t="s">
        <v>1443</v>
      </c>
      <c r="M155" s="89" t="s">
        <v>1444</v>
      </c>
      <c r="N155" s="86" t="str">
        <f t="shared" si="2"/>
        <v>33</v>
      </c>
    </row>
    <row r="156" spans="1:14">
      <c r="A156" s="92">
        <v>155</v>
      </c>
      <c r="B156" s="92" t="s">
        <v>1445</v>
      </c>
      <c r="C156" s="92" t="s">
        <v>402</v>
      </c>
      <c r="D156" s="92" t="s">
        <v>810</v>
      </c>
      <c r="E156" s="92" t="s">
        <v>811</v>
      </c>
      <c r="F156" s="92" t="s">
        <v>362</v>
      </c>
      <c r="G156" s="93">
        <v>7092136</v>
      </c>
      <c r="H156" s="94" t="s">
        <v>362</v>
      </c>
      <c r="I156" s="92" t="s">
        <v>1428</v>
      </c>
      <c r="J156" s="95" t="s">
        <v>1446</v>
      </c>
      <c r="K156" s="95"/>
      <c r="L156" s="92" t="s">
        <v>1447</v>
      </c>
      <c r="M156" s="92"/>
      <c r="N156" s="86" t="str">
        <f t="shared" si="2"/>
        <v>33</v>
      </c>
    </row>
    <row r="157" spans="1:14">
      <c r="A157" s="92">
        <v>156</v>
      </c>
      <c r="B157" s="92" t="s">
        <v>643</v>
      </c>
      <c r="C157" s="92" t="s">
        <v>486</v>
      </c>
      <c r="D157" s="92" t="s">
        <v>767</v>
      </c>
      <c r="E157" s="92" t="s">
        <v>779</v>
      </c>
      <c r="F157" s="92" t="s">
        <v>363</v>
      </c>
      <c r="G157" s="93" t="s">
        <v>1449</v>
      </c>
      <c r="H157" s="94" t="s">
        <v>363</v>
      </c>
      <c r="I157" s="92" t="s">
        <v>1450</v>
      </c>
      <c r="J157" s="95" t="s">
        <v>1451</v>
      </c>
      <c r="K157" s="95"/>
      <c r="L157" s="92" t="s">
        <v>1452</v>
      </c>
      <c r="M157" s="89" t="s">
        <v>1453</v>
      </c>
      <c r="N157" s="86" t="str">
        <f t="shared" si="2"/>
        <v>34</v>
      </c>
    </row>
    <row r="158" spans="1:14">
      <c r="A158" s="92">
        <v>157</v>
      </c>
      <c r="B158" s="92" t="s">
        <v>623</v>
      </c>
      <c r="C158" s="92" t="s">
        <v>503</v>
      </c>
      <c r="D158" s="92" t="s">
        <v>767</v>
      </c>
      <c r="E158" s="92" t="s">
        <v>768</v>
      </c>
      <c r="F158" s="92" t="s">
        <v>363</v>
      </c>
      <c r="G158" s="93">
        <v>7200814</v>
      </c>
      <c r="H158" s="94" t="s">
        <v>363</v>
      </c>
      <c r="I158" s="92" t="s">
        <v>1454</v>
      </c>
      <c r="J158" s="95" t="s">
        <v>1455</v>
      </c>
      <c r="K158" s="95"/>
      <c r="L158" s="92" t="s">
        <v>1456</v>
      </c>
      <c r="M158" s="90" t="s">
        <v>1448</v>
      </c>
      <c r="N158" s="86" t="str">
        <f t="shared" si="2"/>
        <v>34</v>
      </c>
    </row>
    <row r="159" spans="1:14">
      <c r="A159" s="92">
        <v>158</v>
      </c>
      <c r="B159" s="92" t="s">
        <v>671</v>
      </c>
      <c r="C159" s="92" t="s">
        <v>517</v>
      </c>
      <c r="D159" s="92" t="s">
        <v>790</v>
      </c>
      <c r="E159" s="92" t="s">
        <v>831</v>
      </c>
      <c r="F159" s="92" t="s">
        <v>363</v>
      </c>
      <c r="G159" s="93" t="s">
        <v>1457</v>
      </c>
      <c r="H159" s="94" t="s">
        <v>363</v>
      </c>
      <c r="I159" s="92" t="s">
        <v>1458</v>
      </c>
      <c r="J159" s="95" t="s">
        <v>1459</v>
      </c>
      <c r="K159" s="95"/>
      <c r="L159" s="92" t="s">
        <v>1460</v>
      </c>
      <c r="M159" s="90" t="s">
        <v>1461</v>
      </c>
      <c r="N159" s="86" t="str">
        <f t="shared" si="2"/>
        <v>34</v>
      </c>
    </row>
    <row r="160" spans="1:14">
      <c r="A160" s="92">
        <v>159</v>
      </c>
      <c r="B160" s="92" t="s">
        <v>1462</v>
      </c>
      <c r="C160" s="92" t="s">
        <v>1463</v>
      </c>
      <c r="D160" s="92" t="s">
        <v>810</v>
      </c>
      <c r="E160" s="92" t="s">
        <v>811</v>
      </c>
      <c r="F160" s="92" t="s">
        <v>363</v>
      </c>
      <c r="G160" s="93">
        <v>7300041</v>
      </c>
      <c r="H160" s="94" t="s">
        <v>363</v>
      </c>
      <c r="I160" s="92" t="s">
        <v>1464</v>
      </c>
      <c r="J160" s="95" t="s">
        <v>1465</v>
      </c>
      <c r="K160" s="95"/>
      <c r="L160" s="92" t="s">
        <v>1466</v>
      </c>
      <c r="N160" s="86" t="str">
        <f t="shared" si="2"/>
        <v>34</v>
      </c>
    </row>
    <row r="161" spans="1:14">
      <c r="A161" s="92">
        <v>160</v>
      </c>
      <c r="B161" s="92" t="s">
        <v>1462</v>
      </c>
      <c r="C161" s="92" t="s">
        <v>1467</v>
      </c>
      <c r="D161" s="92" t="s">
        <v>810</v>
      </c>
      <c r="E161" s="92" t="s">
        <v>811</v>
      </c>
      <c r="F161" s="92" t="s">
        <v>363</v>
      </c>
      <c r="G161" s="93">
        <v>7200072</v>
      </c>
      <c r="H161" s="94" t="s">
        <v>363</v>
      </c>
      <c r="I161" s="92" t="s">
        <v>1454</v>
      </c>
      <c r="J161" s="95" t="s">
        <v>1468</v>
      </c>
      <c r="K161" s="95"/>
      <c r="L161" s="92" t="s">
        <v>1469</v>
      </c>
      <c r="N161" s="86" t="str">
        <f t="shared" si="2"/>
        <v>34</v>
      </c>
    </row>
    <row r="162" spans="1:14">
      <c r="A162" s="92">
        <v>161</v>
      </c>
      <c r="B162" s="92" t="s">
        <v>1470</v>
      </c>
      <c r="C162" s="92" t="s">
        <v>434</v>
      </c>
      <c r="D162" s="92" t="s">
        <v>767</v>
      </c>
      <c r="E162" s="92" t="s">
        <v>768</v>
      </c>
      <c r="F162" s="92" t="s">
        <v>364</v>
      </c>
      <c r="G162" s="93">
        <v>7400904</v>
      </c>
      <c r="H162" s="94" t="s">
        <v>364</v>
      </c>
      <c r="I162" s="92" t="s">
        <v>1471</v>
      </c>
      <c r="J162" s="95" t="s">
        <v>1472</v>
      </c>
      <c r="K162" s="95"/>
      <c r="L162" s="92" t="s">
        <v>1473</v>
      </c>
      <c r="M162" s="90" t="s">
        <v>1474</v>
      </c>
      <c r="N162" s="86" t="str">
        <f t="shared" si="2"/>
        <v>35</v>
      </c>
    </row>
    <row r="163" spans="1:14">
      <c r="A163" s="92">
        <v>162</v>
      </c>
      <c r="B163" s="92" t="s">
        <v>1475</v>
      </c>
      <c r="C163" s="92" t="s">
        <v>461</v>
      </c>
      <c r="D163" s="92" t="s">
        <v>767</v>
      </c>
      <c r="E163" s="92" t="s">
        <v>779</v>
      </c>
      <c r="F163" s="92" t="s">
        <v>364</v>
      </c>
      <c r="G163" s="93">
        <v>7430011</v>
      </c>
      <c r="H163" s="94" t="s">
        <v>364</v>
      </c>
      <c r="I163" s="92" t="s">
        <v>1476</v>
      </c>
      <c r="J163" s="95" t="s">
        <v>1477</v>
      </c>
      <c r="K163" s="95"/>
      <c r="L163" s="92" t="s">
        <v>1478</v>
      </c>
      <c r="M163" s="90" t="s">
        <v>1479</v>
      </c>
      <c r="N163" s="86" t="str">
        <f t="shared" si="2"/>
        <v>35</v>
      </c>
    </row>
    <row r="164" spans="1:14">
      <c r="A164" s="92">
        <v>163</v>
      </c>
      <c r="B164" s="92" t="s">
        <v>644</v>
      </c>
      <c r="C164" s="92" t="s">
        <v>487</v>
      </c>
      <c r="D164" s="92" t="s">
        <v>767</v>
      </c>
      <c r="E164" s="92" t="s">
        <v>779</v>
      </c>
      <c r="F164" s="92" t="s">
        <v>364</v>
      </c>
      <c r="G164" s="93">
        <v>7594101</v>
      </c>
      <c r="H164" s="94" t="s">
        <v>364</v>
      </c>
      <c r="I164" s="92" t="s">
        <v>1480</v>
      </c>
      <c r="J164" s="95" t="s">
        <v>1481</v>
      </c>
      <c r="K164" s="95"/>
      <c r="L164" s="92" t="s">
        <v>1482</v>
      </c>
      <c r="M164" s="90" t="s">
        <v>1483</v>
      </c>
      <c r="N164" s="86" t="str">
        <f t="shared" si="2"/>
        <v>35</v>
      </c>
    </row>
    <row r="165" spans="1:14">
      <c r="A165" s="92">
        <v>164</v>
      </c>
      <c r="B165" s="92" t="s">
        <v>659</v>
      </c>
      <c r="C165" s="92" t="s">
        <v>504</v>
      </c>
      <c r="D165" s="92" t="s">
        <v>790</v>
      </c>
      <c r="E165" s="92" t="s">
        <v>779</v>
      </c>
      <c r="F165" s="92" t="s">
        <v>364</v>
      </c>
      <c r="G165" s="93">
        <v>7592212</v>
      </c>
      <c r="H165" s="94" t="s">
        <v>364</v>
      </c>
      <c r="I165" s="92" t="s">
        <v>1484</v>
      </c>
      <c r="J165" s="95" t="s">
        <v>1485</v>
      </c>
      <c r="K165" s="95"/>
      <c r="L165" s="92" t="s">
        <v>1486</v>
      </c>
      <c r="M165" s="90" t="s">
        <v>1487</v>
      </c>
      <c r="N165" s="86" t="str">
        <f t="shared" si="2"/>
        <v>35</v>
      </c>
    </row>
    <row r="166" spans="1:14">
      <c r="A166" s="92">
        <v>165</v>
      </c>
      <c r="B166" s="92" t="s">
        <v>672</v>
      </c>
      <c r="C166" s="92" t="s">
        <v>518</v>
      </c>
      <c r="D166" s="92" t="s">
        <v>767</v>
      </c>
      <c r="E166" s="92" t="s">
        <v>779</v>
      </c>
      <c r="F166" s="92" t="s">
        <v>364</v>
      </c>
      <c r="G166" s="93">
        <v>7470813</v>
      </c>
      <c r="H166" s="94" t="s">
        <v>364</v>
      </c>
      <c r="I166" s="92" t="s">
        <v>1488</v>
      </c>
      <c r="J166" s="95" t="s">
        <v>1489</v>
      </c>
      <c r="K166" s="95"/>
      <c r="L166" s="92" t="s">
        <v>1490</v>
      </c>
      <c r="M166" s="90" t="s">
        <v>1491</v>
      </c>
      <c r="N166" s="86" t="str">
        <f t="shared" si="2"/>
        <v>35</v>
      </c>
    </row>
    <row r="167" spans="1:14">
      <c r="A167" s="92">
        <v>166</v>
      </c>
      <c r="B167" s="92" t="s">
        <v>1492</v>
      </c>
      <c r="C167" s="92" t="s">
        <v>1493</v>
      </c>
      <c r="D167" s="92" t="s">
        <v>810</v>
      </c>
      <c r="E167" s="92" t="s">
        <v>811</v>
      </c>
      <c r="F167" s="92" t="s">
        <v>364</v>
      </c>
      <c r="G167" s="93">
        <v>7540026</v>
      </c>
      <c r="H167" s="94" t="s">
        <v>364</v>
      </c>
      <c r="I167" s="92" t="s">
        <v>1494</v>
      </c>
      <c r="J167" s="95" t="s">
        <v>1495</v>
      </c>
      <c r="K167" s="95"/>
      <c r="L167" s="92" t="s">
        <v>1496</v>
      </c>
      <c r="N167" s="86" t="str">
        <f t="shared" si="2"/>
        <v>35</v>
      </c>
    </row>
    <row r="168" spans="1:14">
      <c r="A168" s="92">
        <v>167</v>
      </c>
      <c r="B168" s="92" t="s">
        <v>602</v>
      </c>
      <c r="C168" s="92" t="s">
        <v>435</v>
      </c>
      <c r="D168" s="92" t="s">
        <v>767</v>
      </c>
      <c r="E168" s="92" t="s">
        <v>768</v>
      </c>
      <c r="F168" s="92" t="s">
        <v>366</v>
      </c>
      <c r="G168" s="93">
        <v>7600068</v>
      </c>
      <c r="H168" s="94" t="s">
        <v>366</v>
      </c>
      <c r="I168" s="92" t="s">
        <v>1497</v>
      </c>
      <c r="J168" s="95" t="s">
        <v>1498</v>
      </c>
      <c r="K168" s="95"/>
      <c r="L168" s="92" t="s">
        <v>1499</v>
      </c>
      <c r="M168" s="90" t="s">
        <v>1500</v>
      </c>
      <c r="N168" s="86" t="str">
        <f t="shared" si="2"/>
        <v>37</v>
      </c>
    </row>
    <row r="169" spans="1:14">
      <c r="A169" s="92">
        <v>168</v>
      </c>
      <c r="B169" s="92" t="s">
        <v>1501</v>
      </c>
      <c r="C169" s="92" t="s">
        <v>462</v>
      </c>
      <c r="D169" s="92" t="s">
        <v>767</v>
      </c>
      <c r="E169" s="92" t="s">
        <v>768</v>
      </c>
      <c r="F169" s="92" t="s">
        <v>366</v>
      </c>
      <c r="G169" s="93">
        <v>7640015</v>
      </c>
      <c r="H169" s="94" t="s">
        <v>366</v>
      </c>
      <c r="I169" s="92" t="s">
        <v>1502</v>
      </c>
      <c r="J169" s="95" t="s">
        <v>1503</v>
      </c>
      <c r="K169" s="95"/>
      <c r="L169" s="92" t="s">
        <v>1504</v>
      </c>
      <c r="M169" s="90" t="s">
        <v>1505</v>
      </c>
      <c r="N169" s="86" t="str">
        <f t="shared" si="2"/>
        <v>37</v>
      </c>
    </row>
    <row r="170" spans="1:14">
      <c r="A170" s="92">
        <v>169</v>
      </c>
      <c r="B170" s="92" t="s">
        <v>1506</v>
      </c>
      <c r="C170" s="92" t="s">
        <v>403</v>
      </c>
      <c r="D170" s="92" t="s">
        <v>810</v>
      </c>
      <c r="E170" s="92" t="s">
        <v>1105</v>
      </c>
      <c r="F170" s="92" t="s">
        <v>366</v>
      </c>
      <c r="G170" s="93">
        <v>7630048</v>
      </c>
      <c r="H170" s="86" t="s">
        <v>366</v>
      </c>
      <c r="I170" s="96" t="s">
        <v>1507</v>
      </c>
      <c r="J170" s="95" t="s">
        <v>1508</v>
      </c>
      <c r="K170" s="95"/>
      <c r="L170" s="96" t="s">
        <v>1509</v>
      </c>
      <c r="N170" s="86" t="str">
        <f t="shared" si="2"/>
        <v>37</v>
      </c>
    </row>
    <row r="171" spans="1:14">
      <c r="A171" s="92">
        <v>170</v>
      </c>
      <c r="B171" s="92" t="s">
        <v>575</v>
      </c>
      <c r="C171" s="92" t="s">
        <v>404</v>
      </c>
      <c r="D171" s="92" t="s">
        <v>767</v>
      </c>
      <c r="E171" s="92" t="s">
        <v>768</v>
      </c>
      <c r="F171" s="92" t="s">
        <v>367</v>
      </c>
      <c r="G171" s="93">
        <v>7941307</v>
      </c>
      <c r="H171" s="94" t="s">
        <v>367</v>
      </c>
      <c r="I171" s="92" t="s">
        <v>1510</v>
      </c>
      <c r="J171" s="95" t="s">
        <v>1511</v>
      </c>
      <c r="K171" s="95"/>
      <c r="L171" s="92" t="s">
        <v>1512</v>
      </c>
      <c r="M171" s="90" t="s">
        <v>1513</v>
      </c>
      <c r="N171" s="86" t="str">
        <f t="shared" si="2"/>
        <v>38</v>
      </c>
    </row>
    <row r="172" spans="1:14">
      <c r="A172" s="92">
        <v>171</v>
      </c>
      <c r="B172" s="92" t="s">
        <v>603</v>
      </c>
      <c r="C172" s="92" t="s">
        <v>436</v>
      </c>
      <c r="D172" s="92" t="s">
        <v>767</v>
      </c>
      <c r="E172" s="92" t="s">
        <v>768</v>
      </c>
      <c r="F172" s="92" t="s">
        <v>367</v>
      </c>
      <c r="G172" s="93">
        <v>7940055</v>
      </c>
      <c r="H172" s="97" t="s">
        <v>367</v>
      </c>
      <c r="I172" s="98" t="s">
        <v>1510</v>
      </c>
      <c r="J172" s="95" t="s">
        <v>1514</v>
      </c>
      <c r="K172" s="95"/>
      <c r="L172" s="98" t="s">
        <v>1515</v>
      </c>
      <c r="M172" s="90" t="s">
        <v>1516</v>
      </c>
      <c r="N172" s="86" t="str">
        <f t="shared" si="2"/>
        <v>38</v>
      </c>
    </row>
    <row r="173" spans="1:14">
      <c r="A173" s="92">
        <v>172</v>
      </c>
      <c r="B173" s="92" t="s">
        <v>626</v>
      </c>
      <c r="C173" s="92" t="s">
        <v>463</v>
      </c>
      <c r="D173" s="92" t="s">
        <v>767</v>
      </c>
      <c r="E173" s="92" t="s">
        <v>768</v>
      </c>
      <c r="F173" s="92" t="s">
        <v>367</v>
      </c>
      <c r="G173" s="99" t="s">
        <v>1517</v>
      </c>
      <c r="H173" s="94" t="s">
        <v>367</v>
      </c>
      <c r="I173" s="92" t="s">
        <v>1518</v>
      </c>
      <c r="J173" s="95" t="s">
        <v>1519</v>
      </c>
      <c r="K173" s="95"/>
      <c r="L173" s="92" t="s">
        <v>1520</v>
      </c>
      <c r="M173" s="90" t="s">
        <v>1521</v>
      </c>
      <c r="N173" s="86" t="str">
        <f t="shared" si="2"/>
        <v>38</v>
      </c>
    </row>
    <row r="174" spans="1:14">
      <c r="A174" s="92">
        <v>173</v>
      </c>
      <c r="B174" s="92" t="s">
        <v>576</v>
      </c>
      <c r="C174" s="92" t="s">
        <v>405</v>
      </c>
      <c r="D174" s="92" t="s">
        <v>767</v>
      </c>
      <c r="E174" s="92" t="s">
        <v>779</v>
      </c>
      <c r="F174" s="92" t="s">
        <v>368</v>
      </c>
      <c r="G174" s="93">
        <v>7800061</v>
      </c>
      <c r="H174" s="86" t="s">
        <v>368</v>
      </c>
      <c r="I174" s="96" t="s">
        <v>1522</v>
      </c>
      <c r="J174" s="95" t="s">
        <v>1523</v>
      </c>
      <c r="K174" s="95"/>
      <c r="L174" s="96" t="s">
        <v>1524</v>
      </c>
      <c r="M174" s="90" t="s">
        <v>1525</v>
      </c>
      <c r="N174" s="86" t="str">
        <f t="shared" si="2"/>
        <v>39</v>
      </c>
    </row>
    <row r="175" spans="1:14">
      <c r="A175" s="92">
        <v>174</v>
      </c>
      <c r="B175" s="92" t="s">
        <v>645</v>
      </c>
      <c r="C175" s="92" t="s">
        <v>488</v>
      </c>
      <c r="D175" s="92" t="s">
        <v>767</v>
      </c>
      <c r="E175" s="92" t="s">
        <v>779</v>
      </c>
      <c r="F175" s="92" t="s">
        <v>369</v>
      </c>
      <c r="G175" s="93">
        <v>8100001</v>
      </c>
      <c r="H175" s="94" t="s">
        <v>369</v>
      </c>
      <c r="I175" s="92" t="s">
        <v>1526</v>
      </c>
      <c r="J175" s="95" t="s">
        <v>1527</v>
      </c>
      <c r="K175" s="95"/>
      <c r="L175" s="92" t="s">
        <v>1528</v>
      </c>
      <c r="M175" s="90" t="s">
        <v>1529</v>
      </c>
      <c r="N175" s="86" t="str">
        <f t="shared" si="2"/>
        <v>40</v>
      </c>
    </row>
    <row r="176" spans="1:14">
      <c r="A176" s="92">
        <v>175</v>
      </c>
      <c r="B176" s="92" t="s">
        <v>1530</v>
      </c>
      <c r="C176" s="92" t="s">
        <v>505</v>
      </c>
      <c r="D176" s="92" t="s">
        <v>790</v>
      </c>
      <c r="E176" s="92" t="s">
        <v>875</v>
      </c>
      <c r="F176" s="92" t="s">
        <v>1531</v>
      </c>
      <c r="G176" s="93" t="s">
        <v>1532</v>
      </c>
      <c r="H176" s="94" t="s">
        <v>369</v>
      </c>
      <c r="I176" s="92" t="s">
        <v>1533</v>
      </c>
      <c r="J176" s="95" t="s">
        <v>1534</v>
      </c>
      <c r="K176" s="95"/>
      <c r="L176" s="92" t="s">
        <v>1535</v>
      </c>
      <c r="M176" s="90" t="s">
        <v>1536</v>
      </c>
      <c r="N176" s="86" t="str">
        <f t="shared" si="2"/>
        <v>40</v>
      </c>
    </row>
    <row r="177" spans="1:14">
      <c r="A177" s="92">
        <v>176</v>
      </c>
      <c r="B177" s="92" t="s">
        <v>1537</v>
      </c>
      <c r="C177" s="92" t="s">
        <v>519</v>
      </c>
      <c r="D177" s="92" t="s">
        <v>790</v>
      </c>
      <c r="E177" s="92" t="s">
        <v>831</v>
      </c>
      <c r="F177" s="92" t="s">
        <v>369</v>
      </c>
      <c r="G177" s="93" t="s">
        <v>1538</v>
      </c>
      <c r="H177" s="94" t="s">
        <v>369</v>
      </c>
      <c r="I177" s="92" t="s">
        <v>1539</v>
      </c>
      <c r="J177" s="95" t="s">
        <v>1540</v>
      </c>
      <c r="K177" s="95"/>
      <c r="L177" s="92" t="s">
        <v>1541</v>
      </c>
      <c r="M177" s="90" t="s">
        <v>1542</v>
      </c>
      <c r="N177" s="86" t="str">
        <f t="shared" si="2"/>
        <v>40</v>
      </c>
    </row>
    <row r="178" spans="1:14">
      <c r="A178" s="92">
        <v>177</v>
      </c>
      <c r="B178" s="92" t="s">
        <v>681</v>
      </c>
      <c r="C178" s="92" t="s">
        <v>529</v>
      </c>
      <c r="D178" s="92" t="s">
        <v>790</v>
      </c>
      <c r="E178" s="92" t="s">
        <v>831</v>
      </c>
      <c r="F178" s="92" t="s">
        <v>369</v>
      </c>
      <c r="G178" s="93" t="s">
        <v>1543</v>
      </c>
      <c r="H178" s="94" t="s">
        <v>369</v>
      </c>
      <c r="I178" s="92" t="s">
        <v>1544</v>
      </c>
      <c r="J178" s="95" t="s">
        <v>1545</v>
      </c>
      <c r="K178" s="95"/>
      <c r="L178" s="92" t="s">
        <v>1546</v>
      </c>
      <c r="M178" s="90" t="s">
        <v>1547</v>
      </c>
      <c r="N178" s="86" t="str">
        <f t="shared" si="2"/>
        <v>40</v>
      </c>
    </row>
    <row r="179" spans="1:14">
      <c r="A179" s="92">
        <v>178</v>
      </c>
      <c r="B179" s="92" t="s">
        <v>1548</v>
      </c>
      <c r="C179" s="92" t="s">
        <v>1549</v>
      </c>
      <c r="D179" s="92" t="s">
        <v>810</v>
      </c>
      <c r="E179" s="92" t="s">
        <v>811</v>
      </c>
      <c r="F179" s="92" t="s">
        <v>369</v>
      </c>
      <c r="G179" s="93">
        <v>8150037</v>
      </c>
      <c r="H179" s="86" t="s">
        <v>369</v>
      </c>
      <c r="I179" s="96" t="s">
        <v>1550</v>
      </c>
      <c r="J179" s="95" t="s">
        <v>1551</v>
      </c>
      <c r="K179" s="95"/>
      <c r="L179" s="96" t="s">
        <v>1552</v>
      </c>
      <c r="N179" s="86" t="str">
        <f t="shared" si="2"/>
        <v>40</v>
      </c>
    </row>
    <row r="180" spans="1:14">
      <c r="A180" s="92">
        <v>179</v>
      </c>
      <c r="B180" s="92" t="s">
        <v>1553</v>
      </c>
      <c r="C180" s="92" t="s">
        <v>437</v>
      </c>
      <c r="D180" s="92" t="s">
        <v>810</v>
      </c>
      <c r="E180" s="92" t="s">
        <v>811</v>
      </c>
      <c r="F180" s="92" t="s">
        <v>369</v>
      </c>
      <c r="G180" s="93">
        <v>8250002</v>
      </c>
      <c r="H180" s="94" t="s">
        <v>369</v>
      </c>
      <c r="I180" s="92" t="s">
        <v>1554</v>
      </c>
      <c r="J180" s="95" t="s">
        <v>1555</v>
      </c>
      <c r="K180" s="95"/>
      <c r="L180" s="92" t="s">
        <v>1556</v>
      </c>
      <c r="N180" s="86" t="str">
        <f t="shared" si="2"/>
        <v>40</v>
      </c>
    </row>
    <row r="181" spans="1:14">
      <c r="A181" s="92">
        <v>180</v>
      </c>
      <c r="B181" s="92" t="s">
        <v>565</v>
      </c>
      <c r="C181" s="92" t="s">
        <v>554</v>
      </c>
      <c r="D181" s="92" t="s">
        <v>944</v>
      </c>
      <c r="E181" s="92" t="s">
        <v>811</v>
      </c>
      <c r="F181" s="92" t="s">
        <v>1531</v>
      </c>
      <c r="G181" s="93">
        <v>1410001</v>
      </c>
      <c r="H181" s="94" t="s">
        <v>342</v>
      </c>
      <c r="I181" s="92" t="s">
        <v>1112</v>
      </c>
      <c r="J181" s="95" t="s">
        <v>1113</v>
      </c>
      <c r="K181" s="95"/>
      <c r="L181" s="92" t="s">
        <v>1557</v>
      </c>
      <c r="N181" s="86" t="str">
        <f t="shared" si="2"/>
        <v>40</v>
      </c>
    </row>
    <row r="182" spans="1:14">
      <c r="A182" s="92">
        <v>181</v>
      </c>
      <c r="B182" s="92" t="s">
        <v>577</v>
      </c>
      <c r="C182" s="92" t="s">
        <v>406</v>
      </c>
      <c r="D182" s="92" t="s">
        <v>767</v>
      </c>
      <c r="E182" s="92" t="s">
        <v>779</v>
      </c>
      <c r="F182" s="92" t="s">
        <v>370</v>
      </c>
      <c r="G182" s="93">
        <v>8480027</v>
      </c>
      <c r="H182" s="94" t="s">
        <v>370</v>
      </c>
      <c r="I182" s="92" t="s">
        <v>1558</v>
      </c>
      <c r="J182" s="95" t="s">
        <v>1559</v>
      </c>
      <c r="K182" s="95"/>
      <c r="L182" s="92" t="s">
        <v>1560</v>
      </c>
      <c r="M182" s="90" t="s">
        <v>1561</v>
      </c>
      <c r="N182" s="86" t="str">
        <f t="shared" si="2"/>
        <v>41</v>
      </c>
    </row>
    <row r="183" spans="1:14">
      <c r="A183" s="92">
        <v>182</v>
      </c>
      <c r="B183" s="92" t="s">
        <v>604</v>
      </c>
      <c r="C183" s="92" t="s">
        <v>438</v>
      </c>
      <c r="D183" s="92" t="s">
        <v>790</v>
      </c>
      <c r="E183" s="92" t="s">
        <v>875</v>
      </c>
      <c r="F183" s="92" t="s">
        <v>1562</v>
      </c>
      <c r="G183" s="93">
        <v>8528544</v>
      </c>
      <c r="H183" s="94" t="s">
        <v>371</v>
      </c>
      <c r="I183" s="92" t="s">
        <v>1563</v>
      </c>
      <c r="J183" s="95" t="s">
        <v>1564</v>
      </c>
      <c r="K183" s="95"/>
      <c r="L183" s="92" t="s">
        <v>1565</v>
      </c>
      <c r="M183" s="90" t="s">
        <v>1566</v>
      </c>
      <c r="N183" s="86" t="str">
        <f t="shared" si="2"/>
        <v>42</v>
      </c>
    </row>
    <row r="184" spans="1:14">
      <c r="A184" s="92">
        <v>183</v>
      </c>
      <c r="B184" s="92" t="s">
        <v>1567</v>
      </c>
      <c r="C184" s="92" t="s">
        <v>1568</v>
      </c>
      <c r="D184" s="92" t="s">
        <v>810</v>
      </c>
      <c r="E184" s="92" t="s">
        <v>811</v>
      </c>
      <c r="F184" s="92" t="s">
        <v>371</v>
      </c>
      <c r="G184" s="93">
        <v>8500822</v>
      </c>
      <c r="H184" s="94" t="s">
        <v>371</v>
      </c>
      <c r="I184" s="92" t="s">
        <v>1563</v>
      </c>
      <c r="J184" s="95" t="s">
        <v>1569</v>
      </c>
      <c r="K184" s="95"/>
      <c r="L184" s="92" t="s">
        <v>1570</v>
      </c>
      <c r="N184" s="86" t="str">
        <f t="shared" si="2"/>
        <v>42</v>
      </c>
    </row>
    <row r="185" spans="1:14">
      <c r="A185" s="92">
        <v>184</v>
      </c>
      <c r="B185" s="92" t="s">
        <v>1571</v>
      </c>
      <c r="C185" s="92" t="s">
        <v>1572</v>
      </c>
      <c r="D185" s="92" t="s">
        <v>767</v>
      </c>
      <c r="E185" s="92" t="s">
        <v>768</v>
      </c>
      <c r="F185" s="92" t="s">
        <v>372</v>
      </c>
      <c r="G185" s="93">
        <v>8691411</v>
      </c>
      <c r="H185" s="94" t="s">
        <v>372</v>
      </c>
      <c r="I185" s="92" t="s">
        <v>1573</v>
      </c>
      <c r="J185" s="95" t="s">
        <v>1574</v>
      </c>
      <c r="K185" s="95"/>
      <c r="L185" s="92" t="s">
        <v>1575</v>
      </c>
      <c r="M185" s="90" t="s">
        <v>1576</v>
      </c>
      <c r="N185" s="86" t="str">
        <f t="shared" si="2"/>
        <v>43</v>
      </c>
    </row>
    <row r="186" spans="1:14">
      <c r="A186" s="92">
        <v>185</v>
      </c>
      <c r="B186" s="92" t="s">
        <v>1577</v>
      </c>
      <c r="C186" s="92" t="s">
        <v>1578</v>
      </c>
      <c r="D186" s="92" t="s">
        <v>904</v>
      </c>
      <c r="E186" s="92" t="s">
        <v>768</v>
      </c>
      <c r="F186" s="92" t="s">
        <v>372</v>
      </c>
      <c r="G186" s="93">
        <v>8613672</v>
      </c>
      <c r="H186" s="94" t="s">
        <v>372</v>
      </c>
      <c r="I186" s="92" t="s">
        <v>1579</v>
      </c>
      <c r="J186" s="95" t="s">
        <v>1580</v>
      </c>
      <c r="K186" s="95"/>
      <c r="L186" s="92" t="s">
        <v>1581</v>
      </c>
      <c r="M186" s="90" t="s">
        <v>1582</v>
      </c>
      <c r="N186" s="86" t="str">
        <f t="shared" si="2"/>
        <v>43</v>
      </c>
    </row>
    <row r="187" spans="1:14">
      <c r="A187" s="92">
        <v>186</v>
      </c>
      <c r="B187" s="92" t="s">
        <v>1583</v>
      </c>
      <c r="C187" s="92" t="s">
        <v>407</v>
      </c>
      <c r="D187" s="92" t="s">
        <v>895</v>
      </c>
      <c r="E187" s="92" t="s">
        <v>811</v>
      </c>
      <c r="F187" s="92" t="s">
        <v>372</v>
      </c>
      <c r="G187" s="93">
        <v>8600805</v>
      </c>
      <c r="H187" s="94" t="s">
        <v>372</v>
      </c>
      <c r="I187" s="92" t="s">
        <v>1584</v>
      </c>
      <c r="J187" s="95" t="s">
        <v>1585</v>
      </c>
      <c r="K187" s="95" t="s">
        <v>1586</v>
      </c>
      <c r="L187" s="92" t="s">
        <v>1587</v>
      </c>
      <c r="N187" s="86" t="str">
        <f t="shared" si="2"/>
        <v>43</v>
      </c>
    </row>
    <row r="188" spans="1:14">
      <c r="A188" s="92">
        <v>187</v>
      </c>
      <c r="B188" s="92" t="s">
        <v>1588</v>
      </c>
      <c r="C188" s="92" t="s">
        <v>472</v>
      </c>
      <c r="D188" s="92" t="s">
        <v>932</v>
      </c>
      <c r="E188" s="92" t="s">
        <v>811</v>
      </c>
      <c r="F188" s="92" t="s">
        <v>1589</v>
      </c>
      <c r="G188" s="93">
        <v>2700034</v>
      </c>
      <c r="H188" s="94" t="s">
        <v>341</v>
      </c>
      <c r="I188" s="92" t="s">
        <v>1590</v>
      </c>
      <c r="J188" s="95" t="s">
        <v>1591</v>
      </c>
      <c r="K188" s="95" t="s">
        <v>1592</v>
      </c>
      <c r="L188" s="92" t="s">
        <v>1593</v>
      </c>
      <c r="N188" s="86" t="str">
        <f t="shared" si="2"/>
        <v>43</v>
      </c>
    </row>
    <row r="189" spans="1:14">
      <c r="A189" s="92">
        <v>188</v>
      </c>
      <c r="B189" s="92" t="s">
        <v>578</v>
      </c>
      <c r="C189" s="92" t="s">
        <v>408</v>
      </c>
      <c r="D189" s="92" t="s">
        <v>767</v>
      </c>
      <c r="E189" s="92" t="s">
        <v>779</v>
      </c>
      <c r="F189" s="92" t="s">
        <v>373</v>
      </c>
      <c r="G189" s="93">
        <v>8700839</v>
      </c>
      <c r="H189" s="94" t="s">
        <v>373</v>
      </c>
      <c r="I189" s="92" t="s">
        <v>1594</v>
      </c>
      <c r="J189" s="95" t="s">
        <v>1595</v>
      </c>
      <c r="K189" s="95"/>
      <c r="L189" s="92" t="s">
        <v>1596</v>
      </c>
      <c r="M189" s="90" t="s">
        <v>1597</v>
      </c>
      <c r="N189" s="86" t="str">
        <f t="shared" si="2"/>
        <v>44</v>
      </c>
    </row>
    <row r="190" spans="1:14">
      <c r="A190" s="92">
        <v>189</v>
      </c>
      <c r="B190" s="92" t="s">
        <v>606</v>
      </c>
      <c r="C190" s="92" t="s">
        <v>725</v>
      </c>
      <c r="D190" s="92" t="s">
        <v>767</v>
      </c>
      <c r="E190" s="92" t="s">
        <v>779</v>
      </c>
      <c r="F190" s="92" t="s">
        <v>373</v>
      </c>
      <c r="G190" s="93">
        <v>8770026</v>
      </c>
      <c r="H190" s="94" t="s">
        <v>373</v>
      </c>
      <c r="I190" s="92" t="s">
        <v>1598</v>
      </c>
      <c r="J190" s="95" t="s">
        <v>1599</v>
      </c>
      <c r="K190" s="95"/>
      <c r="L190" s="92" t="s">
        <v>1600</v>
      </c>
      <c r="M190" s="90" t="s">
        <v>1601</v>
      </c>
      <c r="N190" s="86" t="str">
        <f t="shared" si="2"/>
        <v>44</v>
      </c>
    </row>
    <row r="191" spans="1:14">
      <c r="A191" s="92">
        <v>190</v>
      </c>
      <c r="B191" s="92" t="s">
        <v>628</v>
      </c>
      <c r="C191" s="92" t="s">
        <v>465</v>
      </c>
      <c r="D191" s="92" t="s">
        <v>767</v>
      </c>
      <c r="E191" s="92" t="s">
        <v>779</v>
      </c>
      <c r="F191" s="92" t="s">
        <v>373</v>
      </c>
      <c r="G191" s="93">
        <v>8740903</v>
      </c>
      <c r="H191" s="94" t="s">
        <v>373</v>
      </c>
      <c r="I191" s="92" t="s">
        <v>1602</v>
      </c>
      <c r="J191" s="95" t="s">
        <v>1603</v>
      </c>
      <c r="K191" s="95"/>
      <c r="L191" s="92" t="s">
        <v>1604</v>
      </c>
      <c r="M191" s="90" t="s">
        <v>1605</v>
      </c>
      <c r="N191" s="86" t="str">
        <f t="shared" si="2"/>
        <v>44</v>
      </c>
    </row>
    <row r="192" spans="1:14">
      <c r="A192" s="92">
        <v>191</v>
      </c>
      <c r="B192" s="92" t="s">
        <v>646</v>
      </c>
      <c r="C192" s="92" t="s">
        <v>489</v>
      </c>
      <c r="D192" s="92" t="s">
        <v>790</v>
      </c>
      <c r="E192" s="92" t="s">
        <v>831</v>
      </c>
      <c r="F192" s="92" t="s">
        <v>373</v>
      </c>
      <c r="G192" s="93" t="s">
        <v>1606</v>
      </c>
      <c r="H192" s="94" t="s">
        <v>373</v>
      </c>
      <c r="I192" s="92" t="s">
        <v>1607</v>
      </c>
      <c r="J192" s="95" t="s">
        <v>1608</v>
      </c>
      <c r="K192" s="95"/>
      <c r="L192" s="92" t="s">
        <v>1609</v>
      </c>
      <c r="M192" s="90" t="s">
        <v>1610</v>
      </c>
      <c r="N192" s="86" t="str">
        <f t="shared" si="2"/>
        <v>44</v>
      </c>
    </row>
    <row r="193" spans="1:14">
      <c r="A193" s="92">
        <v>192</v>
      </c>
      <c r="B193" s="92" t="s">
        <v>579</v>
      </c>
      <c r="C193" s="92" t="s">
        <v>409</v>
      </c>
      <c r="D193" s="92" t="s">
        <v>767</v>
      </c>
      <c r="E193" s="92" t="s">
        <v>768</v>
      </c>
      <c r="F193" s="92" t="s">
        <v>375</v>
      </c>
      <c r="G193" s="93">
        <v>8914406</v>
      </c>
      <c r="H193" s="94" t="s">
        <v>375</v>
      </c>
      <c r="I193" s="92" t="s">
        <v>1611</v>
      </c>
      <c r="J193" s="95" t="s">
        <v>1612</v>
      </c>
      <c r="K193" s="95"/>
      <c r="L193" s="92" t="s">
        <v>1613</v>
      </c>
      <c r="M193" s="90" t="s">
        <v>1614</v>
      </c>
      <c r="N193" s="86" t="str">
        <f t="shared" ref="N193:N200" si="3">_xlfn.WEBSERVICE("https://api.excelapi.org/post/prefcode?address="&amp;_xlfn.ENCODEURL(F193))</f>
        <v>46</v>
      </c>
    </row>
    <row r="194" spans="1:14">
      <c r="A194" s="92">
        <v>193</v>
      </c>
      <c r="B194" s="92" t="s">
        <v>1615</v>
      </c>
      <c r="C194" s="92" t="s">
        <v>1616</v>
      </c>
      <c r="D194" s="92" t="s">
        <v>932</v>
      </c>
      <c r="E194" s="92" t="s">
        <v>811</v>
      </c>
      <c r="F194" s="92" t="s">
        <v>1617</v>
      </c>
      <c r="G194" s="93">
        <v>5180204</v>
      </c>
      <c r="H194" s="94" t="s">
        <v>353</v>
      </c>
      <c r="I194" s="92" t="s">
        <v>1618</v>
      </c>
      <c r="J194" s="95" t="s">
        <v>1619</v>
      </c>
      <c r="K194" s="95" t="s">
        <v>1620</v>
      </c>
      <c r="L194" s="92" t="s">
        <v>1621</v>
      </c>
      <c r="N194" s="86" t="str">
        <f t="shared" si="3"/>
        <v>46</v>
      </c>
    </row>
    <row r="195" spans="1:14">
      <c r="A195" s="92">
        <v>194</v>
      </c>
      <c r="B195" s="92" t="s">
        <v>703</v>
      </c>
      <c r="C195" s="92" t="s">
        <v>749</v>
      </c>
      <c r="D195" s="92" t="s">
        <v>767</v>
      </c>
      <c r="E195" s="92" t="s">
        <v>768</v>
      </c>
      <c r="F195" s="92" t="s">
        <v>376</v>
      </c>
      <c r="G195" s="93">
        <v>1010054</v>
      </c>
      <c r="H195" s="94" t="s">
        <v>342</v>
      </c>
      <c r="I195" s="92" t="s">
        <v>1041</v>
      </c>
      <c r="J195" s="95" t="s">
        <v>1622</v>
      </c>
      <c r="K195" s="95" t="s">
        <v>1623</v>
      </c>
      <c r="L195" s="92" t="s">
        <v>1624</v>
      </c>
      <c r="M195" s="90" t="s">
        <v>1625</v>
      </c>
      <c r="N195" s="86" t="str">
        <f t="shared" si="3"/>
        <v>47</v>
      </c>
    </row>
    <row r="196" spans="1:14">
      <c r="A196" s="92">
        <v>195</v>
      </c>
      <c r="B196" s="92" t="s">
        <v>610</v>
      </c>
      <c r="C196" s="92" t="s">
        <v>466</v>
      </c>
      <c r="D196" s="92" t="s">
        <v>767</v>
      </c>
      <c r="E196" s="92" t="s">
        <v>768</v>
      </c>
      <c r="F196" s="92" t="s">
        <v>376</v>
      </c>
      <c r="G196" s="93" t="s">
        <v>1626</v>
      </c>
      <c r="H196" s="94" t="s">
        <v>376</v>
      </c>
      <c r="I196" s="92" t="s">
        <v>1627</v>
      </c>
      <c r="J196" s="95" t="s">
        <v>1628</v>
      </c>
      <c r="K196" s="95"/>
      <c r="L196" s="92" t="s">
        <v>902</v>
      </c>
      <c r="M196" s="90" t="s">
        <v>903</v>
      </c>
      <c r="N196" s="86" t="str">
        <f t="shared" si="3"/>
        <v>47</v>
      </c>
    </row>
    <row r="197" spans="1:14">
      <c r="A197" s="92">
        <v>196</v>
      </c>
      <c r="B197" s="92" t="s">
        <v>647</v>
      </c>
      <c r="C197" s="92" t="s">
        <v>1629</v>
      </c>
      <c r="D197" s="92" t="s">
        <v>767</v>
      </c>
      <c r="E197" s="92" t="s">
        <v>768</v>
      </c>
      <c r="F197" s="92" t="s">
        <v>376</v>
      </c>
      <c r="G197" s="93">
        <v>9050207</v>
      </c>
      <c r="H197" s="94" t="s">
        <v>376</v>
      </c>
      <c r="I197" s="92" t="s">
        <v>1630</v>
      </c>
      <c r="J197" s="95" t="s">
        <v>1631</v>
      </c>
      <c r="K197" s="95"/>
      <c r="L197" s="92" t="s">
        <v>1632</v>
      </c>
      <c r="M197" s="90" t="s">
        <v>1633</v>
      </c>
      <c r="N197" s="86" t="str">
        <f t="shared" si="3"/>
        <v>47</v>
      </c>
    </row>
    <row r="198" spans="1:14">
      <c r="A198" s="92">
        <v>197</v>
      </c>
      <c r="B198" s="92" t="s">
        <v>661</v>
      </c>
      <c r="C198" s="92" t="s">
        <v>506</v>
      </c>
      <c r="D198" s="92" t="s">
        <v>790</v>
      </c>
      <c r="E198" s="92" t="s">
        <v>831</v>
      </c>
      <c r="F198" s="92" t="s">
        <v>1634</v>
      </c>
      <c r="G198" s="93" t="s">
        <v>1635</v>
      </c>
      <c r="H198" s="94" t="s">
        <v>376</v>
      </c>
      <c r="I198" s="92" t="s">
        <v>1636</v>
      </c>
      <c r="J198" s="95" t="s">
        <v>1637</v>
      </c>
      <c r="K198" s="95"/>
      <c r="L198" s="92" t="s">
        <v>1638</v>
      </c>
      <c r="M198" s="90" t="s">
        <v>1319</v>
      </c>
      <c r="N198" s="86" t="str">
        <f t="shared" si="3"/>
        <v>47</v>
      </c>
    </row>
    <row r="199" spans="1:14">
      <c r="A199" s="92">
        <v>198</v>
      </c>
      <c r="B199" s="92" t="s">
        <v>645</v>
      </c>
      <c r="C199" s="92" t="s">
        <v>1639</v>
      </c>
      <c r="D199" s="92" t="s">
        <v>932</v>
      </c>
      <c r="E199" s="92" t="s">
        <v>811</v>
      </c>
      <c r="F199" s="92" t="s">
        <v>376</v>
      </c>
      <c r="G199" s="93">
        <v>9000022</v>
      </c>
      <c r="H199" s="94" t="s">
        <v>376</v>
      </c>
      <c r="I199" s="92" t="s">
        <v>1640</v>
      </c>
      <c r="J199" s="95" t="s">
        <v>1641</v>
      </c>
      <c r="K199" s="95"/>
      <c r="L199" s="92" t="s">
        <v>1642</v>
      </c>
      <c r="N199" s="86" t="str">
        <f t="shared" si="3"/>
        <v>47</v>
      </c>
    </row>
    <row r="200" spans="1:14">
      <c r="A200" s="92">
        <v>199</v>
      </c>
      <c r="B200" s="92" t="s">
        <v>1643</v>
      </c>
      <c r="C200" s="92" t="s">
        <v>1644</v>
      </c>
      <c r="D200" s="92" t="s">
        <v>932</v>
      </c>
      <c r="E200" s="92" t="s">
        <v>811</v>
      </c>
      <c r="F200" s="92" t="s">
        <v>376</v>
      </c>
      <c r="G200" s="93">
        <v>9052264</v>
      </c>
      <c r="H200" s="94" t="s">
        <v>376</v>
      </c>
      <c r="I200" s="92" t="s">
        <v>1636</v>
      </c>
      <c r="J200" s="95" t="s">
        <v>1645</v>
      </c>
      <c r="K200" s="95"/>
      <c r="L200" s="92" t="s">
        <v>1646</v>
      </c>
      <c r="N200" s="86" t="str">
        <f t="shared" si="3"/>
        <v>47</v>
      </c>
    </row>
  </sheetData>
  <autoFilter ref="A1:N1" xr:uid="{00000000-0001-0000-0000-000000000000}">
    <sortState xmlns:xlrd2="http://schemas.microsoft.com/office/spreadsheetml/2017/richdata2" ref="A2:N205">
      <sortCondition ref="N1"/>
    </sortState>
  </autoFilter>
  <phoneticPr fontId="1"/>
  <conditionalFormatting sqref="B1:B1048576">
    <cfRule type="duplicateValues" dxfId="2" priority="1"/>
  </conditionalFormatting>
  <conditionalFormatting sqref="C158:C200">
    <cfRule type="duplicateValues" dxfId="1" priority="3"/>
  </conditionalFormatting>
  <conditionalFormatting sqref="C201:C1048576 C1:C157">
    <cfRule type="duplicateValues" dxfId="0" priority="2"/>
  </conditionalFormatting>
  <hyperlinks>
    <hyperlink ref="M152" r:id="rId1" xr:uid="{D6711903-9345-4FC3-8FBF-3A43A04484E2}"/>
    <hyperlink ref="M196" r:id="rId2" xr:uid="{4B71879D-CFE4-4806-9A7D-1A2582A8F211}"/>
    <hyperlink ref="M158" r:id="rId3" xr:uid="{909C017C-C5DF-4165-B1F2-326466EEF667}"/>
    <hyperlink ref="M175" r:id="rId4" xr:uid="{BFDDA9C0-D2CD-41CF-98A3-53D85DD122D8}"/>
    <hyperlink ref="M127" r:id="rId5" xr:uid="{A9DD95F6-3989-4EEA-86C8-A953E7E32573}"/>
    <hyperlink ref="M128" r:id="rId6" xr:uid="{1ADE4F43-5E99-4371-8C4E-E94121B80EE1}"/>
    <hyperlink ref="M129" r:id="rId7" xr:uid="{1A0C3751-BD98-4E09-B124-D2C8B85CF4AC}"/>
    <hyperlink ref="M130" r:id="rId8" xr:uid="{81B1C80D-D1A1-4549-B83A-5DA07636C0D9}"/>
    <hyperlink ref="M131" r:id="rId9" xr:uid="{4C9B982D-3C0D-4936-B1AA-C9C592ED08BE}"/>
    <hyperlink ref="M132" r:id="rId10" xr:uid="{93DE2D53-DDD6-4D56-854D-3A1A9D696995}"/>
    <hyperlink ref="M149" r:id="rId11" xr:uid="{38A0A06D-61B4-495B-A850-C5587C06BDE8}"/>
    <hyperlink ref="M157" r:id="rId12" xr:uid="{623A9499-0B31-4D81-A5BB-E8233120DE53}"/>
    <hyperlink ref="M163" r:id="rId13" xr:uid="{07A3DF7D-CD57-43F9-B03C-F5472F2EFD2C}"/>
    <hyperlink ref="M164" r:id="rId14" xr:uid="{90CC01EA-9391-4BC9-A64F-925FD12A9B42}"/>
    <hyperlink ref="M165" r:id="rId15" xr:uid="{D81C8D1F-9FE3-49FD-844B-7AA3ABB52B76}"/>
    <hyperlink ref="M166" r:id="rId16" xr:uid="{4C2F245F-0343-4134-BC1F-A5A50D41C4B6}"/>
    <hyperlink ref="M174" r:id="rId17" xr:uid="{9611D7A0-8D4A-4517-B7A2-B11D38AAFEC9}"/>
    <hyperlink ref="M182" r:id="rId18" xr:uid="{2C6054A8-F5E5-4F67-98CD-6F148A81A324}"/>
    <hyperlink ref="M189" r:id="rId19" xr:uid="{A8F8C818-8793-4072-A8EC-E5626AA95207}"/>
    <hyperlink ref="M190" r:id="rId20" xr:uid="{E4FFE76C-D243-4977-9293-43DBD334D3BE}"/>
    <hyperlink ref="M191" r:id="rId21" xr:uid="{8522CFC9-DA82-4D48-A7CF-A03FA02F6CB3}"/>
    <hyperlink ref="M133" r:id="rId22" xr:uid="{07AAE346-C7A8-4761-BA2A-56DA3D63D77B}"/>
    <hyperlink ref="M141" r:id="rId23" xr:uid="{599404E5-021C-494B-A2F7-FCF0F1C9F9F0}"/>
    <hyperlink ref="M140" r:id="rId24" xr:uid="{02CFD0FB-E2CA-4D40-ABB1-83161AB91545}"/>
    <hyperlink ref="M143" r:id="rId25" xr:uid="{8FBC789C-2947-4B8C-9FCD-FCFE26364E4D}"/>
    <hyperlink ref="M144" r:id="rId26" xr:uid="{5C7D7B0C-D761-40BA-A4AB-E2E5C058C65E}"/>
    <hyperlink ref="M145" r:id="rId27" xr:uid="{8C9510EF-3757-4243-8780-99C4C56A8ABF}"/>
    <hyperlink ref="M146" r:id="rId28" xr:uid="{730CA1F6-DEA8-48CC-B8FA-A44759201CC4}"/>
    <hyperlink ref="M147" r:id="rId29" xr:uid="{02189B88-81C0-47F7-B3EF-24491C969C40}"/>
    <hyperlink ref="M148" r:id="rId30" xr:uid="{9F5A996B-BEB5-4D5D-8F15-B8C179A283E0}"/>
    <hyperlink ref="M150" r:id="rId31" xr:uid="{6FCCB2B8-8DC3-4179-8500-9007246E91D6}"/>
    <hyperlink ref="M151" r:id="rId32" xr:uid="{77C1E7C4-43A0-4A75-B278-D46650F43486}"/>
    <hyperlink ref="M153" r:id="rId33" xr:uid="{8EE2141F-C8A3-4F5E-A332-AA062DEE982B}"/>
    <hyperlink ref="M155" r:id="rId34" xr:uid="{133F7130-E771-454E-B05B-C24160BCF2A2}"/>
    <hyperlink ref="M162" r:id="rId35" xr:uid="{071B3FF0-3474-4E14-9D47-6D175B6A7F7F}"/>
    <hyperlink ref="M168" r:id="rId36" xr:uid="{8FA15E8F-AFD9-42F7-A974-1E7201B30485}"/>
    <hyperlink ref="M169" r:id="rId37" xr:uid="{53D76F0D-41A0-467E-AD7C-F882D3201618}"/>
    <hyperlink ref="M171" r:id="rId38" xr:uid="{AC0D67BA-FCA8-4191-B0AB-C7A0EC031C47}"/>
    <hyperlink ref="M172" r:id="rId39" xr:uid="{AAACC151-58BF-465B-8528-602DD93EF82E}"/>
    <hyperlink ref="M173" r:id="rId40" xr:uid="{A2DEEC6D-C970-49CB-A447-98AC64ABCC05}"/>
    <hyperlink ref="M185" r:id="rId41" xr:uid="{38138840-A284-4BFD-B813-8B4FF978545E}"/>
    <hyperlink ref="M186" r:id="rId42" xr:uid="{977857EF-0BC3-4A6B-B79C-880C2E2C8D9A}"/>
    <hyperlink ref="M193" r:id="rId43" xr:uid="{3AA1FCC4-2376-43F4-84E0-21A3D78BFEAD}"/>
    <hyperlink ref="M197" r:id="rId44" xr:uid="{AF9C19AF-D5DB-40F5-B4D2-C76DC8D8E8CD}"/>
    <hyperlink ref="M32" r:id="rId45" xr:uid="{2F33F9FE-6997-47A9-8E0A-B5E0BB8ACF4F}"/>
    <hyperlink ref="M134" r:id="rId46" xr:uid="{5E7E6E20-0689-4620-ADF8-A719CA73DA2A}"/>
    <hyperlink ref="M176" r:id="rId47" xr:uid="{5D899B5B-3461-42A9-9FBD-370255572BE9}"/>
    <hyperlink ref="M8" r:id="rId48" location="course" xr:uid="{D843E250-0C0F-47B4-B671-BD6464748CA8}"/>
    <hyperlink ref="M22" r:id="rId49" xr:uid="{03609587-AEFC-4AE4-ADF7-1519787B7BFA}"/>
    <hyperlink ref="M73" r:id="rId50" xr:uid="{9D5CB51E-3E63-4B1C-961A-EFF9A16DA26A}"/>
    <hyperlink ref="M48" r:id="rId51" xr:uid="{D9993B82-CECB-446C-B2C6-1D407D8D2A95}"/>
    <hyperlink ref="M81" r:id="rId52" xr:uid="{D85BAB37-3D9D-4A28-823A-E35019BE7416}"/>
    <hyperlink ref="M82" r:id="rId53" xr:uid="{A2CD9A46-1691-41F6-AAB9-9129406D106D}"/>
    <hyperlink ref="M93" r:id="rId54" xr:uid="{465913B3-474A-4D12-A670-DF4A5549A39D}"/>
    <hyperlink ref="M109" r:id="rId55" xr:uid="{4E8207C8-7473-46CD-91C4-6D95327056FD}"/>
    <hyperlink ref="M114" r:id="rId56" xr:uid="{D7CA9656-3E48-451C-B8FE-5A04D9687006}"/>
    <hyperlink ref="M183" r:id="rId57" xr:uid="{DB6CD2BC-00B8-4079-9077-C2D6522FE5C6}"/>
    <hyperlink ref="M154" r:id="rId58" xr:uid="{A158FA38-FB4D-456D-8BE9-1626DEF976C1}"/>
    <hyperlink ref="M40" r:id="rId59" xr:uid="{B8598976-A49A-486E-9C7A-1FA89FB4A82D}"/>
    <hyperlink ref="M27" r:id="rId60" xr:uid="{A91BA10F-60A4-4ECB-8843-9CE85F565127}"/>
    <hyperlink ref="M44" r:id="rId61" xr:uid="{BED7F6E8-4343-4EA6-9653-5632E8CC0BCD}"/>
    <hyperlink ref="M89" r:id="rId62" xr:uid="{090094F0-D2E9-40FC-825C-2B4464468C52}"/>
    <hyperlink ref="M110" r:id="rId63" xr:uid="{765720F7-91BE-4870-95B0-7AAC5358C233}"/>
    <hyperlink ref="M51" r:id="rId64" xr:uid="{EDEAFF3A-C585-4173-B7F4-3CE6C43AF6CB}"/>
    <hyperlink ref="M101" r:id="rId65" xr:uid="{189FB897-F57C-4DC1-B649-8FEA599DBD64}"/>
    <hyperlink ref="M4" r:id="rId66" xr:uid="{FDB0ACF1-E29A-4C72-91C2-5D6679DE8393}"/>
    <hyperlink ref="M5" r:id="rId67" xr:uid="{12B75D08-7F52-4142-8A8C-7BBF1CE51A93}"/>
    <hyperlink ref="M10" r:id="rId68" xr:uid="{D73BB92F-AEB7-4BF4-83FC-74B1E01F9A21}"/>
    <hyperlink ref="M11" r:id="rId69" xr:uid="{DB2112E7-F61A-412D-AE33-B8A3CA42CAED}"/>
    <hyperlink ref="M14" r:id="rId70" xr:uid="{25C51770-E31F-44B3-941B-02B2E45F309B}"/>
    <hyperlink ref="M15" r:id="rId71" xr:uid="{E1B6587C-C62B-48B1-B191-B5A968675051}"/>
    <hyperlink ref="M20" r:id="rId72" xr:uid="{5979CD84-ED1C-4D68-A489-21B63D72F216}"/>
    <hyperlink ref="M21" r:id="rId73" xr:uid="{67FC62D7-429D-4E3F-8F03-96F017E3A153}"/>
    <hyperlink ref="M23" r:id="rId74" xr:uid="{2C099D6F-5BF9-4062-8B5A-C45D84D30E7A}"/>
    <hyperlink ref="M25" r:id="rId75" xr:uid="{BE8A5039-005C-4092-A022-5A10C4B8B896}"/>
    <hyperlink ref="M29" r:id="rId76" xr:uid="{BBE885BA-4F21-40CC-910B-E3B4C533B3A2}"/>
    <hyperlink ref="M30" r:id="rId77" xr:uid="{D6B13010-0456-4522-85DA-0212C76A8FD6}"/>
    <hyperlink ref="M39" r:id="rId78" xr:uid="{D2AF4084-5E0C-4AAB-BB27-792FFDC55FFD}"/>
    <hyperlink ref="M53" r:id="rId79" xr:uid="{7A092E57-D0AE-4F6B-84CA-B2BE630F20F9}"/>
    <hyperlink ref="M67" r:id="rId80" xr:uid="{C0FB3B19-9855-40E4-A8CC-4429024B73D9}"/>
    <hyperlink ref="M68" r:id="rId81" xr:uid="{A82372EF-010E-4F68-BAF6-4B0A4B43E76D}"/>
    <hyperlink ref="M69" r:id="rId82" xr:uid="{49525F32-D6D6-4C50-BDC5-5ACE5D41EA76}"/>
    <hyperlink ref="M71" r:id="rId83" xr:uid="{CA61A19B-7554-4D77-849E-0D9710E88C5A}"/>
    <hyperlink ref="M72" r:id="rId84" xr:uid="{DA11A29C-2EC6-4265-A238-3C2D3CB9E584}"/>
    <hyperlink ref="M77" r:id="rId85" xr:uid="{B56A8049-3DCF-488E-9C04-9B30B4BF3D25}"/>
    <hyperlink ref="M87" r:id="rId86" xr:uid="{93DB7250-9281-4EC8-97F5-E29C1032A97D}"/>
    <hyperlink ref="M91" r:id="rId87" xr:uid="{5AFDF4DD-E367-4F47-BA68-6B217AFA2F56}"/>
    <hyperlink ref="M96" r:id="rId88" xr:uid="{30FE8D2D-4B8B-4220-92FB-6A8E83E3BF26}"/>
    <hyperlink ref="M97" r:id="rId89" xr:uid="{ABCEB227-066F-4FA6-A8D7-B3E9928FD2E7}"/>
    <hyperlink ref="M99" r:id="rId90" xr:uid="{B72798EF-5549-442D-A201-40B2A49EC173}"/>
    <hyperlink ref="M105" r:id="rId91" xr:uid="{7F852765-11D3-4795-A281-99886755150A}"/>
    <hyperlink ref="M107" r:id="rId92" xr:uid="{C1BBF908-2916-4DA5-8EE4-5884C2610321}"/>
    <hyperlink ref="M108" r:id="rId93" xr:uid="{8EC832E4-0FB4-4C22-AC84-61D95F41B2B2}"/>
    <hyperlink ref="M112" r:id="rId94" xr:uid="{46949526-4B70-4DD9-A420-3A8372E73CFD}"/>
    <hyperlink ref="M113" r:id="rId95" xr:uid="{90EFCAF2-3813-48C8-85F6-46F3E85BA490}"/>
    <hyperlink ref="M116" r:id="rId96" xr:uid="{0AD29F3C-278A-44CC-BAD1-6E52C7AEFCDE}"/>
    <hyperlink ref="M117" r:id="rId97" xr:uid="{9E452BA5-5962-4BC5-8A7A-3D3F3C06BAC2}"/>
    <hyperlink ref="M121" r:id="rId98" xr:uid="{60D04F24-076A-4E20-B86A-DB22F70BA0E1}"/>
    <hyperlink ref="M122" r:id="rId99" xr:uid="{0DF40094-CE6E-41F8-A020-D2F0626329C8}"/>
    <hyperlink ref="M2" r:id="rId100" xr:uid="{03D71176-41D3-42E8-808F-8BDEAE9113E8}"/>
    <hyperlink ref="M3" r:id="rId101" xr:uid="{D8FB3ACE-2E41-4F7D-AFEC-46C0063E1505}"/>
    <hyperlink ref="M6" r:id="rId102" xr:uid="{2B58BB46-2820-4A2B-80D1-6A3D6214675F}"/>
    <hyperlink ref="M7" r:id="rId103" xr:uid="{2B31A326-5C8A-4141-AF30-FB96CEFAD4C6}"/>
    <hyperlink ref="M12" r:id="rId104" xr:uid="{8B30A459-205A-46CC-8366-2EAB34FB874E}"/>
    <hyperlink ref="M16" r:id="rId105" xr:uid="{85D6E6FB-D951-4F8D-B46F-8D0B2BFBCF6F}"/>
    <hyperlink ref="M17" r:id="rId106" xr:uid="{ACE3576C-6BF0-482B-A14D-CDC71F7F03AC}"/>
    <hyperlink ref="M18" r:id="rId107" xr:uid="{DF08314D-B73B-4B50-8200-679D4D62655E}"/>
    <hyperlink ref="M24" r:id="rId108" xr:uid="{88FFB4A3-CBFC-478D-A7AC-3F9AEB7B93F1}"/>
    <hyperlink ref="M106" r:id="rId109" xr:uid="{45D0D382-F2FB-41E3-BF5B-146B5EDDD409}"/>
    <hyperlink ref="M28" r:id="rId110" xr:uid="{D4881CA5-8D48-417D-B27D-32CD74481446}"/>
    <hyperlink ref="M31" r:id="rId111" xr:uid="{F4B54AA3-947E-49DB-B705-26A0C01F9B9A}"/>
    <hyperlink ref="M41" r:id="rId112" xr:uid="{4C51A6EC-6EC9-4F10-BA71-9D66FDFAB89A}"/>
    <hyperlink ref="M42" r:id="rId113" xr:uid="{EEC79040-4CAF-4357-B1E4-6D7C0B23BC9D}"/>
    <hyperlink ref="M43" r:id="rId114" xr:uid="{53469F6E-AD07-4BB4-A9E7-05C1A398D8C5}"/>
    <hyperlink ref="M45" r:id="rId115" xr:uid="{71C4C398-CE6D-4EA9-8068-D089CB410279}"/>
    <hyperlink ref="M46" r:id="rId116" xr:uid="{45C29CD6-22F7-404B-B40A-C939E6EA8788}"/>
    <hyperlink ref="M47" r:id="rId117" xr:uid="{40591FF6-3D4E-429E-B412-A91A38F6FDFE}"/>
    <hyperlink ref="M50" r:id="rId118" xr:uid="{C79D87ED-6517-43F5-8578-823D84B52284}"/>
    <hyperlink ref="M52" r:id="rId119" xr:uid="{97B7AD5B-5D31-4437-BAD6-9F5245FFB433}"/>
    <hyperlink ref="M54" r:id="rId120" xr:uid="{17A5067B-B0ED-4503-8BD5-24C006776523}"/>
    <hyperlink ref="M59" r:id="rId121" xr:uid="{8964E723-F4A9-4313-8257-E9919426C5BD}"/>
    <hyperlink ref="M60" r:id="rId122" xr:uid="{F02E0E8D-0F7E-4957-B735-57622F974443}"/>
    <hyperlink ref="M61" r:id="rId123" xr:uid="{74D2570D-DE18-4846-B184-4C713AAFA9F6}"/>
    <hyperlink ref="M62" r:id="rId124" xr:uid="{947F8FD5-9FC0-478C-BC56-3456613AE5BE}"/>
    <hyperlink ref="M76" r:id="rId125" xr:uid="{8FCA466F-312D-4BAD-848F-EB7E63667C5E}"/>
    <hyperlink ref="M78" r:id="rId126" xr:uid="{25CE8E17-2301-48E2-BCF3-259D439D2D8C}"/>
    <hyperlink ref="M79" r:id="rId127" xr:uid="{5930A3AB-C9B7-4EB9-AC5D-39B259AB4775}"/>
    <hyperlink ref="M80" r:id="rId128" xr:uid="{66190F0D-AD8B-4A6B-A223-120E11BFD2A4}"/>
    <hyperlink ref="M84" r:id="rId129" xr:uid="{FA2CFBCF-337E-466C-9E81-CE1BD55F2944}"/>
    <hyperlink ref="M85" r:id="rId130" xr:uid="{296882D8-FDFE-4F0E-8E3D-2E26318D8E54}"/>
    <hyperlink ref="M86" r:id="rId131" xr:uid="{AA5B6117-F63F-4988-B535-17868588FB2B}"/>
    <hyperlink ref="M88" r:id="rId132" xr:uid="{A68B25D0-9196-4EBA-8B3B-D103708C8919}"/>
    <hyperlink ref="M90" r:id="rId133" xr:uid="{868EE8BF-B525-4B8B-92AE-7D7580B392CA}"/>
    <hyperlink ref="M92" r:id="rId134" xr:uid="{59C20BCB-C74A-4B52-84BA-F873EDF0C510}"/>
    <hyperlink ref="M98" r:id="rId135" xr:uid="{5E8860CE-8182-4E83-BCC6-2612D38CA120}"/>
    <hyperlink ref="M111" r:id="rId136" xr:uid="{EA5FE60C-8E1A-4E11-B311-C5DBB04EF7CB}"/>
    <hyperlink ref="M119" r:id="rId137" xr:uid="{76E55AD7-1F87-4076-A787-1B73311B1209}"/>
    <hyperlink ref="M120" r:id="rId138" xr:uid="{10F1CC14-CA3C-4EE3-84A6-0DD36A8D28C0}"/>
    <hyperlink ref="M123" r:id="rId139" xr:uid="{AFA4D624-4111-4C55-BF81-8081C76C1C35}"/>
    <hyperlink ref="M124" r:id="rId140" xr:uid="{A5C75D76-7A18-406A-8C40-0E7FF1A9AFDC}"/>
    <hyperlink ref="M195" r:id="rId141" xr:uid="{3DA9973F-CFC5-4019-BA9B-A410A4903F96}"/>
    <hyperlink ref="M13" r:id="rId142" xr:uid="{A7B3DE79-E736-4F97-99B0-CB547EF6DB44}"/>
    <hyperlink ref="M19" r:id="rId143" xr:uid="{5C6D71DA-3940-43C4-A210-6C6934AE05C9}"/>
    <hyperlink ref="M103" r:id="rId144" xr:uid="{E5610CE0-EC03-4F00-8C2D-82B55FF5F70D}"/>
    <hyperlink ref="M104" r:id="rId145" xr:uid="{493E2DB6-9FA3-4856-9CB7-2D27C76DA682}"/>
    <hyperlink ref="M159" r:id="rId146" xr:uid="{81E08DD7-48EC-41AA-8880-D84BEEF69CAB}"/>
    <hyperlink ref="M177" r:id="rId147" xr:uid="{68407018-2665-4733-8E49-8D5F1BE87F0D}"/>
    <hyperlink ref="M178" r:id="rId148" xr:uid="{29718437-B0D0-4886-9A76-97327951A398}"/>
    <hyperlink ref="M192" r:id="rId149" xr:uid="{659E2097-04D7-44E2-A3F4-0BE8C10B1180}"/>
    <hyperlink ref="M33" r:id="rId150" xr:uid="{EE54E95E-28D9-4F9E-B88C-698314799667}"/>
    <hyperlink ref="M102" r:id="rId151" xr:uid="{AABE200C-6610-4D61-9203-F20D1E4D412E}"/>
    <hyperlink ref="M125" r:id="rId152" xr:uid="{035EE41F-331B-4191-96F4-F3CFA886FE68}"/>
    <hyperlink ref="M198" r:id="rId153" xr:uid="{270E820B-66E6-4AE5-B627-6E2A7004511A}"/>
  </hyperlinks>
  <pageMargins left="0.70866141732283472" right="0.70866141732283472" top="0.74803149606299213" bottom="0.74803149606299213" header="0.31496062992125984" footer="0.31496062992125984"/>
  <pageSetup paperSize="8" scale="43" fitToHeight="2" orientation="portrait" r:id="rId15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63"/>
  <sheetViews>
    <sheetView showGridLines="0" zoomScaleNormal="100" zoomScaleSheetLayoutView="100" workbookViewId="0">
      <selection activeCell="AA3" sqref="AA3:AC3"/>
    </sheetView>
  </sheetViews>
  <sheetFormatPr defaultColWidth="8.75" defaultRowHeight="18"/>
  <cols>
    <col min="1" max="12" width="3.125" style="2" customWidth="1"/>
    <col min="13" max="13" width="3.25" style="2" customWidth="1"/>
    <col min="14" max="45" width="3.125" style="2" customWidth="1"/>
    <col min="46" max="16384" width="8.75" style="2"/>
  </cols>
  <sheetData>
    <row r="1" spans="1:33" ht="15" customHeight="1">
      <c r="A1" s="16"/>
      <c r="B1" s="15" t="s">
        <v>227</v>
      </c>
      <c r="C1" s="16"/>
      <c r="D1" s="17"/>
      <c r="E1" s="17"/>
      <c r="F1" s="17"/>
      <c r="G1" s="17"/>
      <c r="H1" s="17"/>
      <c r="I1" s="17"/>
      <c r="J1" s="17"/>
      <c r="K1" s="17"/>
      <c r="L1" s="17"/>
      <c r="M1" s="17"/>
      <c r="N1" s="17"/>
      <c r="O1" s="17"/>
      <c r="P1" s="16"/>
      <c r="Q1" s="16"/>
      <c r="R1" s="16"/>
      <c r="S1" s="16"/>
      <c r="T1" s="16"/>
      <c r="U1" s="16"/>
      <c r="V1" s="16"/>
      <c r="W1" s="16"/>
      <c r="X1" s="16"/>
      <c r="Y1" s="16"/>
      <c r="Z1" s="16"/>
      <c r="AA1" s="16"/>
      <c r="AB1" s="16"/>
      <c r="AC1" s="18" t="s">
        <v>53</v>
      </c>
      <c r="AD1" s="16"/>
      <c r="AE1" s="16"/>
      <c r="AF1" s="16"/>
      <c r="AG1" s="1" t="s">
        <v>720</v>
      </c>
    </row>
    <row r="2" spans="1:33" ht="15" customHeight="1">
      <c r="A2" s="16"/>
      <c r="B2" s="16"/>
      <c r="C2" s="181" t="s">
        <v>13</v>
      </c>
      <c r="D2" s="216"/>
      <c r="E2" s="216"/>
      <c r="F2" s="216"/>
      <c r="G2" s="216"/>
      <c r="H2" s="216"/>
      <c r="I2" s="216"/>
      <c r="J2" s="216"/>
      <c r="K2" s="216"/>
      <c r="L2" s="216"/>
      <c r="M2" s="216"/>
      <c r="N2" s="216"/>
      <c r="O2" s="216"/>
      <c r="P2" s="216"/>
      <c r="Q2" s="216"/>
      <c r="R2" s="216"/>
      <c r="S2" s="216"/>
      <c r="T2" s="216"/>
      <c r="U2" s="216"/>
      <c r="V2" s="216"/>
      <c r="W2" s="216"/>
      <c r="X2" s="216"/>
      <c r="Y2" s="216"/>
      <c r="Z2" s="217"/>
      <c r="AA2" s="212" t="s">
        <v>93</v>
      </c>
      <c r="AB2" s="212"/>
      <c r="AC2" s="213"/>
      <c r="AD2" s="16"/>
      <c r="AE2" s="16"/>
      <c r="AF2" s="16"/>
      <c r="AG2" s="7"/>
    </row>
    <row r="3" spans="1:33" ht="15" customHeight="1">
      <c r="A3" s="16"/>
      <c r="B3" s="101"/>
      <c r="C3" s="68" t="s">
        <v>11</v>
      </c>
      <c r="D3" s="218" t="s">
        <v>298</v>
      </c>
      <c r="E3" s="216"/>
      <c r="F3" s="216"/>
      <c r="G3" s="216"/>
      <c r="H3" s="216"/>
      <c r="I3" s="216"/>
      <c r="J3" s="216"/>
      <c r="K3" s="216"/>
      <c r="L3" s="216"/>
      <c r="M3" s="216"/>
      <c r="N3" s="216"/>
      <c r="O3" s="216"/>
      <c r="P3" s="216"/>
      <c r="Q3" s="216"/>
      <c r="R3" s="216"/>
      <c r="S3" s="216"/>
      <c r="T3" s="216"/>
      <c r="U3" s="216"/>
      <c r="V3" s="216"/>
      <c r="W3" s="216"/>
      <c r="X3" s="216"/>
      <c r="Y3" s="216"/>
      <c r="Z3" s="217"/>
      <c r="AA3" s="210"/>
      <c r="AB3" s="210"/>
      <c r="AC3" s="211"/>
      <c r="AD3" s="16"/>
      <c r="AE3" s="16"/>
      <c r="AF3" s="16"/>
      <c r="AG3" s="10" t="str">
        <f>IF(AA3="","←対象生徒数（新入生）が未記入です。０の場合は「０」と記入してください。","")</f>
        <v>←対象生徒数（新入生）が未記入です。０の場合は「０」と記入してください。</v>
      </c>
    </row>
    <row r="4" spans="1:33" ht="15" customHeight="1">
      <c r="A4" s="16"/>
      <c r="B4" s="101"/>
      <c r="C4" s="68" t="s">
        <v>12</v>
      </c>
      <c r="D4" s="218" t="s">
        <v>1654</v>
      </c>
      <c r="E4" s="219"/>
      <c r="F4" s="219"/>
      <c r="G4" s="219"/>
      <c r="H4" s="219"/>
      <c r="I4" s="219"/>
      <c r="J4" s="219"/>
      <c r="K4" s="219"/>
      <c r="L4" s="219"/>
      <c r="M4" s="219"/>
      <c r="N4" s="219"/>
      <c r="O4" s="219"/>
      <c r="P4" s="219"/>
      <c r="Q4" s="219"/>
      <c r="R4" s="219"/>
      <c r="S4" s="219"/>
      <c r="T4" s="219"/>
      <c r="U4" s="219"/>
      <c r="V4" s="219"/>
      <c r="W4" s="219"/>
      <c r="X4" s="219"/>
      <c r="Y4" s="219"/>
      <c r="Z4" s="220"/>
      <c r="AA4" s="210"/>
      <c r="AB4" s="210"/>
      <c r="AC4" s="211"/>
      <c r="AD4" s="16"/>
      <c r="AE4" s="16"/>
      <c r="AF4" s="16"/>
      <c r="AG4" s="10" t="str">
        <f>IF(AA4="","←対象生徒数（転編入生）が未記入です。０の場合は「０」と記入してください。","")</f>
        <v>←対象生徒数（転編入生）が未記入です。０の場合は「０」と記入してください。</v>
      </c>
    </row>
    <row r="5" spans="1:33" ht="15.6" hidden="1" customHeight="1">
      <c r="A5" s="16"/>
      <c r="B5" s="16"/>
      <c r="C5" s="27" t="s">
        <v>232</v>
      </c>
      <c r="D5" s="102"/>
      <c r="E5" s="102"/>
      <c r="F5" s="102"/>
      <c r="G5" s="102"/>
      <c r="H5" s="102"/>
      <c r="I5" s="102"/>
      <c r="J5" s="102"/>
      <c r="K5" s="102"/>
      <c r="L5" s="102"/>
      <c r="M5" s="102"/>
      <c r="N5" s="102"/>
      <c r="O5" s="102"/>
      <c r="P5" s="102"/>
      <c r="Q5" s="102"/>
      <c r="R5" s="102"/>
      <c r="S5" s="102"/>
      <c r="T5" s="102"/>
      <c r="U5" s="102"/>
      <c r="V5" s="102"/>
      <c r="W5" s="102"/>
      <c r="X5" s="103"/>
      <c r="Y5" s="103"/>
      <c r="Z5" s="104"/>
      <c r="AA5" s="17"/>
      <c r="AB5" s="17"/>
      <c r="AC5" s="17"/>
      <c r="AD5" s="16"/>
      <c r="AE5" s="16"/>
      <c r="AF5" s="16"/>
    </row>
    <row r="6" spans="1:33" ht="15.6" hidden="1" customHeight="1">
      <c r="A6" s="16"/>
      <c r="B6" s="16"/>
      <c r="C6" s="16"/>
      <c r="D6" s="27" t="s">
        <v>228</v>
      </c>
      <c r="E6" s="102"/>
      <c r="F6" s="102"/>
      <c r="G6" s="102"/>
      <c r="H6" s="102"/>
      <c r="I6" s="102"/>
      <c r="J6" s="102"/>
      <c r="K6" s="102"/>
      <c r="L6" s="102"/>
      <c r="M6" s="102"/>
      <c r="N6" s="102"/>
      <c r="O6" s="102"/>
      <c r="P6" s="102"/>
      <c r="Q6" s="102"/>
      <c r="R6" s="102"/>
      <c r="S6" s="102"/>
      <c r="T6" s="102"/>
      <c r="U6" s="102"/>
      <c r="V6" s="102"/>
      <c r="W6" s="102"/>
      <c r="X6" s="103"/>
      <c r="Y6" s="103"/>
      <c r="Z6" s="104"/>
      <c r="AA6" s="17"/>
      <c r="AB6" s="17"/>
      <c r="AC6" s="17"/>
      <c r="AD6" s="16"/>
      <c r="AE6" s="16"/>
      <c r="AF6" s="16"/>
    </row>
    <row r="7" spans="1:33" ht="15.6" hidden="1" customHeight="1">
      <c r="A7" s="16"/>
      <c r="B7" s="16"/>
      <c r="C7" s="16"/>
      <c r="D7" s="27" t="s">
        <v>229</v>
      </c>
      <c r="E7" s="102"/>
      <c r="F7" s="102"/>
      <c r="G7" s="102"/>
      <c r="H7" s="102"/>
      <c r="I7" s="102"/>
      <c r="J7" s="102"/>
      <c r="K7" s="102"/>
      <c r="L7" s="102"/>
      <c r="M7" s="102"/>
      <c r="N7" s="102"/>
      <c r="O7" s="102"/>
      <c r="P7" s="102"/>
      <c r="Q7" s="102"/>
      <c r="R7" s="102"/>
      <c r="S7" s="102"/>
      <c r="T7" s="102"/>
      <c r="U7" s="102"/>
      <c r="V7" s="102"/>
      <c r="W7" s="102"/>
      <c r="X7" s="103"/>
      <c r="Y7" s="103"/>
      <c r="Z7" s="104"/>
      <c r="AA7" s="17"/>
      <c r="AB7" s="17"/>
      <c r="AC7" s="17"/>
      <c r="AD7" s="16"/>
      <c r="AE7" s="16"/>
      <c r="AF7" s="16"/>
    </row>
    <row r="8" spans="1:33" ht="15.6" hidden="1" customHeight="1">
      <c r="A8" s="16"/>
      <c r="B8" s="16"/>
      <c r="C8" s="16"/>
      <c r="D8" s="27" t="s">
        <v>230</v>
      </c>
      <c r="E8" s="102"/>
      <c r="F8" s="102"/>
      <c r="G8" s="102"/>
      <c r="H8" s="102"/>
      <c r="I8" s="102"/>
      <c r="J8" s="102"/>
      <c r="K8" s="102"/>
      <c r="L8" s="102"/>
      <c r="M8" s="102"/>
      <c r="N8" s="102"/>
      <c r="O8" s="102"/>
      <c r="P8" s="102"/>
      <c r="Q8" s="102"/>
      <c r="R8" s="102"/>
      <c r="S8" s="102"/>
      <c r="T8" s="102"/>
      <c r="U8" s="102"/>
      <c r="V8" s="102"/>
      <c r="W8" s="102"/>
      <c r="X8" s="103"/>
      <c r="Y8" s="103"/>
      <c r="Z8" s="104"/>
      <c r="AA8" s="17"/>
      <c r="AB8" s="17"/>
      <c r="AC8" s="17"/>
      <c r="AD8" s="16"/>
      <c r="AE8" s="16"/>
      <c r="AF8" s="16"/>
    </row>
    <row r="9" spans="1:33" ht="15.6" hidden="1" customHeight="1">
      <c r="A9" s="16"/>
      <c r="B9" s="16"/>
      <c r="C9" s="16"/>
      <c r="D9" s="27" t="s">
        <v>231</v>
      </c>
      <c r="E9" s="102"/>
      <c r="F9" s="102"/>
      <c r="G9" s="102"/>
      <c r="H9" s="102"/>
      <c r="I9" s="102"/>
      <c r="J9" s="102"/>
      <c r="K9" s="102"/>
      <c r="L9" s="102"/>
      <c r="M9" s="102"/>
      <c r="N9" s="102"/>
      <c r="O9" s="102"/>
      <c r="P9" s="102"/>
      <c r="Q9" s="102"/>
      <c r="R9" s="102"/>
      <c r="S9" s="102"/>
      <c r="T9" s="102"/>
      <c r="U9" s="102"/>
      <c r="V9" s="102"/>
      <c r="W9" s="102"/>
      <c r="X9" s="103"/>
      <c r="Y9" s="103"/>
      <c r="Z9" s="104"/>
      <c r="AA9" s="17"/>
      <c r="AB9" s="17"/>
      <c r="AC9" s="17"/>
      <c r="AD9" s="16"/>
      <c r="AE9" s="16"/>
      <c r="AF9" s="16"/>
    </row>
    <row r="10" spans="1:33" ht="15" customHeight="1">
      <c r="A10" s="16"/>
      <c r="B10" s="16"/>
      <c r="C10" s="27"/>
      <c r="D10" s="102"/>
      <c r="E10" s="102"/>
      <c r="F10" s="102"/>
      <c r="G10" s="102"/>
      <c r="H10" s="102"/>
      <c r="I10" s="102"/>
      <c r="J10" s="102"/>
      <c r="K10" s="102"/>
      <c r="L10" s="102"/>
      <c r="M10" s="102"/>
      <c r="N10" s="102"/>
      <c r="O10" s="102"/>
      <c r="P10" s="102"/>
      <c r="Q10" s="102"/>
      <c r="R10" s="102"/>
      <c r="S10" s="102"/>
      <c r="T10" s="102"/>
      <c r="U10" s="102"/>
      <c r="V10" s="102"/>
      <c r="W10" s="16"/>
      <c r="X10" s="103"/>
      <c r="Y10" s="103"/>
      <c r="Z10" s="104"/>
      <c r="AA10" s="17"/>
      <c r="AB10" s="17"/>
      <c r="AC10" s="17"/>
      <c r="AD10" s="16"/>
      <c r="AE10" s="16"/>
      <c r="AF10" s="16"/>
    </row>
    <row r="11" spans="1:33" ht="15" customHeight="1">
      <c r="A11" s="16"/>
      <c r="B11" s="29" t="s">
        <v>1653</v>
      </c>
      <c r="C11" s="27"/>
      <c r="D11" s="16"/>
      <c r="E11" s="16"/>
      <c r="F11" s="16"/>
      <c r="G11" s="16"/>
      <c r="H11" s="16"/>
      <c r="I11" s="16"/>
      <c r="J11" s="16"/>
      <c r="K11" s="16"/>
      <c r="L11" s="16"/>
      <c r="M11" s="16"/>
      <c r="N11" s="16"/>
      <c r="O11" s="16"/>
      <c r="P11" s="16"/>
      <c r="Q11" s="16"/>
      <c r="R11" s="16"/>
      <c r="S11" s="16"/>
      <c r="T11" s="16"/>
      <c r="U11" s="16"/>
      <c r="V11" s="24"/>
      <c r="W11" s="24"/>
      <c r="X11" s="24"/>
      <c r="Y11" s="24"/>
      <c r="Z11" s="17"/>
      <c r="AA11" s="17"/>
      <c r="AB11" s="17"/>
      <c r="AC11" s="18" t="s">
        <v>53</v>
      </c>
      <c r="AD11" s="16"/>
      <c r="AE11" s="16"/>
      <c r="AF11" s="16"/>
    </row>
    <row r="12" spans="1:33" ht="15" hidden="1" customHeight="1">
      <c r="A12" s="16"/>
      <c r="B12" s="16"/>
      <c r="C12" s="16" t="s">
        <v>233</v>
      </c>
      <c r="D12" s="16"/>
      <c r="E12" s="16"/>
      <c r="F12" s="16"/>
      <c r="G12" s="17"/>
      <c r="H12" s="17"/>
      <c r="I12" s="17"/>
      <c r="J12" s="17"/>
      <c r="K12" s="17"/>
      <c r="L12" s="17"/>
      <c r="M12" s="17"/>
      <c r="N12" s="18"/>
      <c r="O12" s="17"/>
      <c r="P12" s="17"/>
      <c r="Q12" s="17"/>
      <c r="R12" s="17"/>
      <c r="S12" s="18"/>
      <c r="T12" s="17"/>
      <c r="U12" s="17"/>
      <c r="V12" s="17"/>
      <c r="W12" s="17"/>
      <c r="X12" s="18"/>
      <c r="Y12" s="17"/>
      <c r="Z12" s="17"/>
      <c r="AA12" s="17"/>
      <c r="AB12" s="17"/>
      <c r="AC12" s="18"/>
      <c r="AD12" s="16"/>
      <c r="AE12" s="16"/>
      <c r="AF12" s="16"/>
    </row>
    <row r="13" spans="1:33" ht="15" hidden="1" customHeight="1">
      <c r="A13" s="16"/>
      <c r="B13" s="16"/>
      <c r="C13" s="16" t="s">
        <v>234</v>
      </c>
      <c r="D13" s="16"/>
      <c r="E13" s="16"/>
      <c r="F13" s="16"/>
      <c r="G13" s="17"/>
      <c r="H13" s="17"/>
      <c r="I13" s="17"/>
      <c r="J13" s="17"/>
      <c r="K13" s="17"/>
      <c r="L13" s="17"/>
      <c r="M13" s="17"/>
      <c r="N13" s="18"/>
      <c r="O13" s="17"/>
      <c r="P13" s="17"/>
      <c r="Q13" s="17"/>
      <c r="R13" s="17"/>
      <c r="S13" s="18"/>
      <c r="T13" s="17"/>
      <c r="U13" s="17"/>
      <c r="V13" s="17"/>
      <c r="W13" s="17"/>
      <c r="X13" s="18"/>
      <c r="Y13" s="17"/>
      <c r="Z13" s="17"/>
      <c r="AA13" s="17"/>
      <c r="AB13" s="17"/>
      <c r="AC13" s="18"/>
      <c r="AD13" s="16"/>
      <c r="AE13" s="16"/>
      <c r="AF13" s="16"/>
    </row>
    <row r="14" spans="1:33" ht="15" customHeight="1">
      <c r="A14" s="16"/>
      <c r="B14" s="16"/>
      <c r="C14" s="151" t="s">
        <v>58</v>
      </c>
      <c r="D14" s="152"/>
      <c r="E14" s="152"/>
      <c r="F14" s="152"/>
      <c r="G14" s="221"/>
      <c r="H14" s="221"/>
      <c r="I14" s="151" t="s">
        <v>7</v>
      </c>
      <c r="J14" s="151"/>
      <c r="K14" s="151"/>
      <c r="L14" s="151"/>
      <c r="M14" s="151"/>
      <c r="N14" s="165" t="s">
        <v>60</v>
      </c>
      <c r="O14" s="151"/>
      <c r="P14" s="151"/>
      <c r="Q14" s="151"/>
      <c r="R14" s="151"/>
      <c r="S14" s="165" t="s">
        <v>61</v>
      </c>
      <c r="T14" s="151"/>
      <c r="U14" s="151"/>
      <c r="V14" s="151"/>
      <c r="W14" s="151"/>
      <c r="X14" s="165" t="s">
        <v>299</v>
      </c>
      <c r="Y14" s="151"/>
      <c r="Z14" s="151"/>
      <c r="AA14" s="151"/>
      <c r="AB14" s="151"/>
      <c r="AC14" s="151"/>
      <c r="AD14" s="16"/>
      <c r="AE14" s="16"/>
      <c r="AF14" s="16"/>
    </row>
    <row r="15" spans="1:33" ht="15" customHeight="1">
      <c r="A15" s="16"/>
      <c r="B15" s="16"/>
      <c r="C15" s="152"/>
      <c r="D15" s="152"/>
      <c r="E15" s="152"/>
      <c r="F15" s="152"/>
      <c r="G15" s="221"/>
      <c r="H15" s="221"/>
      <c r="I15" s="151"/>
      <c r="J15" s="151"/>
      <c r="K15" s="151"/>
      <c r="L15" s="151"/>
      <c r="M15" s="151"/>
      <c r="N15" s="151"/>
      <c r="O15" s="151"/>
      <c r="P15" s="151"/>
      <c r="Q15" s="151"/>
      <c r="R15" s="151"/>
      <c r="S15" s="151"/>
      <c r="T15" s="151"/>
      <c r="U15" s="151"/>
      <c r="V15" s="151"/>
      <c r="W15" s="151"/>
      <c r="X15" s="151"/>
      <c r="Y15" s="151"/>
      <c r="Z15" s="151"/>
      <c r="AA15" s="151"/>
      <c r="AB15" s="151"/>
      <c r="AC15" s="151"/>
      <c r="AD15" s="16"/>
      <c r="AE15" s="16"/>
      <c r="AF15" s="16"/>
    </row>
    <row r="16" spans="1:33" ht="15" customHeight="1">
      <c r="A16" s="16"/>
      <c r="B16" s="16"/>
      <c r="C16" s="206" t="s">
        <v>274</v>
      </c>
      <c r="D16" s="206"/>
      <c r="E16" s="206"/>
      <c r="F16" s="206"/>
      <c r="G16" s="207"/>
      <c r="H16" s="207"/>
      <c r="I16" s="209"/>
      <c r="J16" s="209"/>
      <c r="K16" s="209"/>
      <c r="L16" s="209"/>
      <c r="M16" s="209"/>
      <c r="N16" s="214"/>
      <c r="O16" s="209"/>
      <c r="P16" s="209"/>
      <c r="Q16" s="209"/>
      <c r="R16" s="215"/>
      <c r="S16" s="209"/>
      <c r="T16" s="209"/>
      <c r="U16" s="209"/>
      <c r="V16" s="209"/>
      <c r="W16" s="209"/>
      <c r="X16" s="208">
        <f>SUM(I16:W16)</f>
        <v>0</v>
      </c>
      <c r="Y16" s="208"/>
      <c r="Z16" s="208"/>
      <c r="AA16" s="208"/>
      <c r="AB16" s="208"/>
      <c r="AC16" s="208"/>
      <c r="AD16" s="16"/>
      <c r="AE16" s="16"/>
      <c r="AF16" s="16"/>
      <c r="AG16" s="10" t="str">
        <f>IF(SUM(I16:W16)=0,"←受給なし生徒数（世帯年収910万以上）が未記入です。","")</f>
        <v>←受給なし生徒数（世帯年収910万以上）が未記入です。</v>
      </c>
    </row>
    <row r="17" spans="1:46" ht="15" customHeight="1">
      <c r="A17" s="16"/>
      <c r="B17" s="16"/>
      <c r="C17" s="206" t="s">
        <v>275</v>
      </c>
      <c r="D17" s="206"/>
      <c r="E17" s="206"/>
      <c r="F17" s="206"/>
      <c r="G17" s="207"/>
      <c r="H17" s="207"/>
      <c r="I17" s="209"/>
      <c r="J17" s="209"/>
      <c r="K17" s="209"/>
      <c r="L17" s="209"/>
      <c r="M17" s="209"/>
      <c r="N17" s="214"/>
      <c r="O17" s="209"/>
      <c r="P17" s="209"/>
      <c r="Q17" s="209"/>
      <c r="R17" s="215"/>
      <c r="S17" s="209"/>
      <c r="T17" s="209"/>
      <c r="U17" s="209"/>
      <c r="V17" s="209"/>
      <c r="W17" s="209"/>
      <c r="X17" s="208">
        <f>SUM(I17:W17)</f>
        <v>0</v>
      </c>
      <c r="Y17" s="208"/>
      <c r="Z17" s="208"/>
      <c r="AA17" s="208"/>
      <c r="AB17" s="208"/>
      <c r="AC17" s="208"/>
      <c r="AD17" s="16"/>
      <c r="AE17" s="16"/>
      <c r="AF17" s="16"/>
      <c r="AG17" s="10" t="str">
        <f>IF(COUNTA(I17:W17)=0,"←標準額受給生徒数（世帯年収590万～910万未満）が未記入です。","")</f>
        <v>←標準額受給生徒数（世帯年収590万～910万未満）が未記入です。</v>
      </c>
    </row>
    <row r="18" spans="1:46" ht="15" customHeight="1">
      <c r="A18" s="16"/>
      <c r="B18" s="16"/>
      <c r="C18" s="206" t="s">
        <v>276</v>
      </c>
      <c r="D18" s="206"/>
      <c r="E18" s="206"/>
      <c r="F18" s="206"/>
      <c r="G18" s="207"/>
      <c r="H18" s="207"/>
      <c r="I18" s="209"/>
      <c r="J18" s="209"/>
      <c r="K18" s="209"/>
      <c r="L18" s="209"/>
      <c r="M18" s="222"/>
      <c r="N18" s="214"/>
      <c r="O18" s="209"/>
      <c r="P18" s="209"/>
      <c r="Q18" s="209"/>
      <c r="R18" s="215"/>
      <c r="S18" s="209"/>
      <c r="T18" s="209"/>
      <c r="U18" s="209"/>
      <c r="V18" s="209"/>
      <c r="W18" s="209"/>
      <c r="X18" s="208">
        <f>SUM(I18:W18)</f>
        <v>0</v>
      </c>
      <c r="Y18" s="208"/>
      <c r="Z18" s="208"/>
      <c r="AA18" s="208"/>
      <c r="AB18" s="208"/>
      <c r="AC18" s="208"/>
      <c r="AD18" s="16"/>
      <c r="AE18" s="16"/>
      <c r="AF18" s="16"/>
      <c r="AG18" s="10" t="str">
        <f>IF(COUNTA(I18:W18)=0,"←加算額受給生徒数（世帯年収590万未満）が未記入です。","")</f>
        <v>←加算額受給生徒数（世帯年収590万未満）が未記入です。</v>
      </c>
    </row>
    <row r="19" spans="1:46" ht="15" customHeight="1">
      <c r="A19" s="16"/>
      <c r="B19" s="16"/>
      <c r="C19" s="231" t="s">
        <v>1656</v>
      </c>
      <c r="D19" s="232"/>
      <c r="E19" s="232"/>
      <c r="F19" s="232"/>
      <c r="G19" s="232"/>
      <c r="H19" s="233"/>
      <c r="I19" s="215"/>
      <c r="J19" s="234"/>
      <c r="K19" s="234"/>
      <c r="L19" s="234"/>
      <c r="M19" s="214"/>
      <c r="N19" s="215"/>
      <c r="O19" s="234"/>
      <c r="P19" s="234"/>
      <c r="Q19" s="234"/>
      <c r="R19" s="214"/>
      <c r="S19" s="215"/>
      <c r="T19" s="234"/>
      <c r="U19" s="234"/>
      <c r="V19" s="234"/>
      <c r="W19" s="214"/>
      <c r="X19" s="208">
        <f>SUM(I19:W19)</f>
        <v>0</v>
      </c>
      <c r="Y19" s="208"/>
      <c r="Z19" s="208"/>
      <c r="AA19" s="208"/>
      <c r="AB19" s="208"/>
      <c r="AC19" s="208"/>
      <c r="AD19" s="16"/>
      <c r="AE19" s="16"/>
      <c r="AF19" s="16"/>
      <c r="AG19" s="10" t="str">
        <f>IF(AND(SUM(I16:M18)=0,COUNTA(I19)=""),"",IF(AND(SUM(I16:M18)&gt;0,COUNTA(I19)=0),"←在籍生徒数（令和６年３月３１日時点）が空欄です。",IF(AND(SUM(N16:R18)=0,COUNTA(N19)=""),"",IF(AND(SUM(N16:R18)&gt;0,COUNTA(N19)=0),"←在籍生徒数（令和６年３月３１日時点）が空欄です。",IF(AND(SUM(S16:W18)=0,COUNTA(S19)=""),"",IF(AND(SUM(S16:W18)&gt;0,COUNTA(S19)=0),"←在籍生徒数（令和６年３月３１日時点）が空欄です。",""))))))</f>
        <v/>
      </c>
    </row>
    <row r="20" spans="1:46" ht="15" customHeight="1">
      <c r="A20" s="16"/>
      <c r="B20" s="16"/>
      <c r="C20" s="115" t="s">
        <v>1655</v>
      </c>
      <c r="D20" s="57"/>
      <c r="E20" s="57"/>
      <c r="F20" s="57"/>
      <c r="G20" s="105"/>
      <c r="H20" s="105"/>
      <c r="I20" s="106"/>
      <c r="J20" s="106"/>
      <c r="K20" s="106"/>
      <c r="L20" s="106"/>
      <c r="M20" s="106"/>
      <c r="N20" s="106"/>
      <c r="O20" s="26"/>
      <c r="P20" s="26"/>
      <c r="Q20" s="26"/>
      <c r="R20" s="26"/>
      <c r="S20" s="26"/>
      <c r="T20" s="26"/>
      <c r="U20" s="26"/>
      <c r="V20" s="26"/>
      <c r="W20" s="26"/>
      <c r="X20" s="26"/>
      <c r="Y20" s="26"/>
      <c r="Z20" s="26"/>
      <c r="AA20" s="26"/>
      <c r="AB20" s="26"/>
      <c r="AC20" s="26"/>
      <c r="AD20" s="16"/>
      <c r="AE20" s="16"/>
      <c r="AF20" s="16"/>
      <c r="AG20" s="10"/>
    </row>
    <row r="21" spans="1:46" ht="15" customHeight="1">
      <c r="A21" s="16"/>
      <c r="B21" s="16"/>
      <c r="C21" s="57"/>
      <c r="D21" s="16"/>
      <c r="E21" s="16"/>
      <c r="F21" s="16"/>
      <c r="G21" s="17"/>
      <c r="H21" s="17"/>
      <c r="I21" s="107"/>
      <c r="J21" s="108"/>
      <c r="K21" s="108"/>
      <c r="L21" s="108"/>
      <c r="M21" s="108"/>
      <c r="N21" s="108"/>
      <c r="O21" s="107"/>
      <c r="P21" s="108"/>
      <c r="Q21" s="108"/>
      <c r="R21" s="108"/>
      <c r="S21" s="108"/>
      <c r="T21" s="107"/>
      <c r="U21" s="108"/>
      <c r="V21" s="108"/>
      <c r="W21" s="108"/>
      <c r="X21" s="108"/>
      <c r="Y21" s="107"/>
      <c r="Z21" s="108"/>
      <c r="AA21" s="108"/>
      <c r="AB21" s="108"/>
      <c r="AC21" s="108"/>
      <c r="AD21" s="16"/>
      <c r="AE21" s="16"/>
      <c r="AF21" s="16"/>
    </row>
    <row r="22" spans="1:46" ht="15" customHeight="1">
      <c r="A22" s="16"/>
      <c r="B22" s="15" t="s">
        <v>305</v>
      </c>
      <c r="C22" s="16"/>
      <c r="D22" s="16"/>
      <c r="E22" s="16"/>
      <c r="F22" s="16"/>
      <c r="G22" s="17"/>
      <c r="H22" s="17"/>
      <c r="I22" s="17"/>
      <c r="J22" s="17"/>
      <c r="K22" s="17"/>
      <c r="L22" s="17"/>
      <c r="M22" s="17"/>
      <c r="N22" s="18"/>
      <c r="O22" s="17"/>
      <c r="P22" s="17"/>
      <c r="Q22" s="17"/>
      <c r="R22" s="17"/>
      <c r="S22" s="18"/>
      <c r="T22" s="17"/>
      <c r="U22" s="17"/>
      <c r="V22" s="17"/>
      <c r="W22" s="17"/>
      <c r="X22" s="18"/>
      <c r="Y22" s="17"/>
      <c r="Z22" s="17"/>
      <c r="AA22" s="17"/>
      <c r="AB22" s="16"/>
      <c r="AC22" s="18"/>
      <c r="AD22" s="16"/>
      <c r="AE22" s="16"/>
      <c r="AF22" s="16"/>
    </row>
    <row r="23" spans="1:46" ht="15" customHeight="1">
      <c r="A23" s="16"/>
      <c r="B23" s="15"/>
      <c r="C23" s="111" t="s">
        <v>718</v>
      </c>
      <c r="D23" s="16"/>
      <c r="E23" s="16"/>
      <c r="F23" s="16"/>
      <c r="G23" s="17"/>
      <c r="H23" s="17"/>
      <c r="I23" s="17"/>
      <c r="J23" s="17"/>
      <c r="K23" s="17"/>
      <c r="L23" s="17"/>
      <c r="M23" s="17"/>
      <c r="N23" s="18"/>
      <c r="O23" s="17"/>
      <c r="P23" s="17"/>
      <c r="Q23" s="17"/>
      <c r="R23" s="17"/>
      <c r="S23" s="18"/>
      <c r="T23" s="17"/>
      <c r="U23" s="17"/>
      <c r="V23" s="17"/>
      <c r="W23" s="17"/>
      <c r="X23" s="18"/>
      <c r="Y23" s="17"/>
      <c r="Z23" s="17"/>
      <c r="AA23" s="17"/>
      <c r="AB23" s="16"/>
      <c r="AC23" s="18"/>
      <c r="AD23" s="16"/>
      <c r="AE23" s="16"/>
      <c r="AF23" s="16"/>
      <c r="AG23" s="8"/>
      <c r="AT23" s="110"/>
    </row>
    <row r="24" spans="1:46" ht="15" customHeight="1">
      <c r="A24" s="16"/>
      <c r="B24" s="15"/>
      <c r="C24" s="111" t="s">
        <v>1658</v>
      </c>
      <c r="D24" s="16"/>
      <c r="E24" s="16"/>
      <c r="F24" s="16"/>
      <c r="G24" s="17"/>
      <c r="H24" s="17"/>
      <c r="I24" s="17"/>
      <c r="J24" s="17"/>
      <c r="K24" s="17"/>
      <c r="L24" s="17"/>
      <c r="M24" s="17"/>
      <c r="N24" s="18"/>
      <c r="O24" s="17"/>
      <c r="P24" s="17"/>
      <c r="Q24" s="17"/>
      <c r="R24" s="17"/>
      <c r="S24" s="18"/>
      <c r="T24" s="17"/>
      <c r="U24" s="17"/>
      <c r="V24" s="17"/>
      <c r="W24" s="17"/>
      <c r="X24" s="18"/>
      <c r="Y24" s="17"/>
      <c r="Z24" s="17"/>
      <c r="AA24" s="17"/>
      <c r="AB24" s="16"/>
      <c r="AC24" s="18"/>
      <c r="AD24" s="16"/>
      <c r="AE24" s="16"/>
      <c r="AF24" s="16"/>
      <c r="AG24" s="8"/>
      <c r="AT24" s="110"/>
    </row>
    <row r="25" spans="1:46" ht="15" customHeight="1">
      <c r="A25" s="16"/>
      <c r="B25" s="15"/>
      <c r="C25" s="111" t="s">
        <v>1660</v>
      </c>
      <c r="D25" s="16"/>
      <c r="E25" s="16"/>
      <c r="F25" s="16"/>
      <c r="G25" s="17"/>
      <c r="H25" s="17"/>
      <c r="I25" s="17"/>
      <c r="J25" s="17"/>
      <c r="K25" s="17"/>
      <c r="L25" s="17"/>
      <c r="M25" s="17"/>
      <c r="N25" s="18"/>
      <c r="O25" s="17"/>
      <c r="P25" s="17"/>
      <c r="Q25" s="17"/>
      <c r="R25" s="17"/>
      <c r="S25" s="18"/>
      <c r="T25" s="17"/>
      <c r="U25" s="17"/>
      <c r="V25" s="17"/>
      <c r="W25" s="17"/>
      <c r="X25" s="18"/>
      <c r="Y25" s="17"/>
      <c r="Z25" s="17"/>
      <c r="AA25" s="17"/>
      <c r="AB25" s="16"/>
      <c r="AC25" s="18"/>
      <c r="AD25" s="16"/>
      <c r="AE25" s="16"/>
      <c r="AF25" s="16"/>
      <c r="AG25" s="8"/>
      <c r="AT25" s="110"/>
    </row>
    <row r="26" spans="1:46" ht="15" customHeight="1">
      <c r="A26" s="16"/>
      <c r="B26" s="15"/>
      <c r="C26" s="111" t="s">
        <v>1659</v>
      </c>
      <c r="D26" s="16"/>
      <c r="E26" s="16"/>
      <c r="F26" s="16"/>
      <c r="G26" s="17"/>
      <c r="H26" s="17"/>
      <c r="I26" s="17"/>
      <c r="J26" s="17"/>
      <c r="K26" s="17"/>
      <c r="L26" s="17"/>
      <c r="M26" s="17"/>
      <c r="N26" s="18"/>
      <c r="O26" s="17"/>
      <c r="P26" s="17"/>
      <c r="Q26" s="17"/>
      <c r="R26" s="17"/>
      <c r="S26" s="18"/>
      <c r="T26" s="17"/>
      <c r="U26" s="17"/>
      <c r="V26" s="17"/>
      <c r="W26" s="17"/>
      <c r="X26" s="18"/>
      <c r="Y26" s="17"/>
      <c r="Z26" s="17"/>
      <c r="AA26" s="17"/>
      <c r="AB26" s="16"/>
      <c r="AC26" s="18"/>
      <c r="AD26" s="16"/>
      <c r="AE26" s="16"/>
      <c r="AF26" s="16"/>
      <c r="AG26" s="8"/>
      <c r="AT26" s="110"/>
    </row>
    <row r="27" spans="1:46" ht="15" customHeight="1">
      <c r="A27" s="16"/>
      <c r="B27" s="15"/>
      <c r="C27" s="111" t="s">
        <v>753</v>
      </c>
      <c r="D27" s="16"/>
      <c r="E27" s="16"/>
      <c r="F27" s="16"/>
      <c r="G27" s="17"/>
      <c r="H27" s="17"/>
      <c r="I27" s="17"/>
      <c r="J27" s="17"/>
      <c r="K27" s="17"/>
      <c r="L27" s="17"/>
      <c r="M27" s="17"/>
      <c r="N27" s="18"/>
      <c r="O27" s="17"/>
      <c r="P27" s="17"/>
      <c r="Q27" s="17"/>
      <c r="R27" s="17"/>
      <c r="S27" s="18"/>
      <c r="T27" s="17"/>
      <c r="U27" s="17"/>
      <c r="V27" s="17"/>
      <c r="W27" s="17"/>
      <c r="X27" s="18"/>
      <c r="Y27" s="17"/>
      <c r="Z27" s="17"/>
      <c r="AA27" s="17"/>
      <c r="AB27" s="16"/>
      <c r="AC27" s="18" t="s">
        <v>53</v>
      </c>
      <c r="AD27" s="16"/>
      <c r="AE27" s="16"/>
      <c r="AF27" s="16"/>
      <c r="AG27" s="8"/>
      <c r="AT27" s="110"/>
    </row>
    <row r="28" spans="1:46" ht="15" customHeight="1">
      <c r="A28" s="16"/>
      <c r="B28" s="16"/>
      <c r="C28" s="223"/>
      <c r="D28" s="170"/>
      <c r="E28" s="170"/>
      <c r="F28" s="170"/>
      <c r="G28" s="170"/>
      <c r="H28" s="170"/>
      <c r="I28" s="170"/>
      <c r="J28" s="170"/>
      <c r="K28" s="173"/>
      <c r="L28" s="223" t="s">
        <v>7</v>
      </c>
      <c r="M28" s="237"/>
      <c r="N28" s="238"/>
      <c r="O28" s="181" t="s">
        <v>8</v>
      </c>
      <c r="P28" s="182"/>
      <c r="Q28" s="182"/>
      <c r="R28" s="182"/>
      <c r="S28" s="182"/>
      <c r="T28" s="182"/>
      <c r="U28" s="151" t="s">
        <v>9</v>
      </c>
      <c r="V28" s="157"/>
      <c r="W28" s="157"/>
      <c r="X28" s="157"/>
      <c r="Y28" s="157"/>
      <c r="Z28" s="157"/>
      <c r="AA28" s="169" t="s">
        <v>284</v>
      </c>
      <c r="AB28" s="237"/>
      <c r="AC28" s="238"/>
      <c r="AD28" s="16"/>
      <c r="AE28" s="16"/>
      <c r="AF28" s="16"/>
      <c r="AT28" s="110"/>
    </row>
    <row r="29" spans="1:46" ht="15" customHeight="1">
      <c r="A29" s="16"/>
      <c r="B29" s="16"/>
      <c r="C29" s="171"/>
      <c r="D29" s="172"/>
      <c r="E29" s="172"/>
      <c r="F29" s="172"/>
      <c r="G29" s="172"/>
      <c r="H29" s="172"/>
      <c r="I29" s="172"/>
      <c r="J29" s="172"/>
      <c r="K29" s="174"/>
      <c r="L29" s="239"/>
      <c r="M29" s="240"/>
      <c r="N29" s="241"/>
      <c r="O29" s="229" t="s">
        <v>94</v>
      </c>
      <c r="P29" s="242"/>
      <c r="Q29" s="243"/>
      <c r="R29" s="229" t="s">
        <v>130</v>
      </c>
      <c r="S29" s="242"/>
      <c r="T29" s="242"/>
      <c r="U29" s="229" t="s">
        <v>94</v>
      </c>
      <c r="V29" s="242"/>
      <c r="W29" s="243"/>
      <c r="X29" s="212" t="s">
        <v>130</v>
      </c>
      <c r="Y29" s="244"/>
      <c r="Z29" s="244"/>
      <c r="AA29" s="239"/>
      <c r="AB29" s="240"/>
      <c r="AC29" s="241"/>
      <c r="AD29" s="16"/>
      <c r="AE29" s="16"/>
      <c r="AF29" s="16"/>
      <c r="AG29" s="116">
        <f>SUM('１ページ'!AA17:AC18)</f>
        <v>0</v>
      </c>
      <c r="AT29" s="110"/>
    </row>
    <row r="30" spans="1:46" ht="15" customHeight="1">
      <c r="A30" s="16"/>
      <c r="B30" s="16"/>
      <c r="C30" s="231" t="s">
        <v>295</v>
      </c>
      <c r="D30" s="235"/>
      <c r="E30" s="235"/>
      <c r="F30" s="235"/>
      <c r="G30" s="235"/>
      <c r="H30" s="235"/>
      <c r="I30" s="235"/>
      <c r="J30" s="235"/>
      <c r="K30" s="236"/>
      <c r="L30" s="249"/>
      <c r="M30" s="250"/>
      <c r="N30" s="251"/>
      <c r="O30" s="249"/>
      <c r="P30" s="250"/>
      <c r="Q30" s="251"/>
      <c r="R30" s="249"/>
      <c r="S30" s="250"/>
      <c r="T30" s="251"/>
      <c r="U30" s="252"/>
      <c r="V30" s="166"/>
      <c r="W30" s="166"/>
      <c r="X30" s="252"/>
      <c r="Y30" s="166"/>
      <c r="Z30" s="166"/>
      <c r="AA30" s="245">
        <f>SUM(L30:Z30)</f>
        <v>0</v>
      </c>
      <c r="AB30" s="246"/>
      <c r="AC30" s="247"/>
      <c r="AD30" s="16"/>
      <c r="AE30" s="16"/>
      <c r="AF30" s="16"/>
      <c r="AG30" s="10" t="str">
        <f>IF(COUNTA(L30:Z30)=0,"←施設別生徒数が未記入です。",IF(AND(NOT(SUM('１ページ'!AA17:AC18)=AA30)),"←１.（１）①年齢別生徒数の計と一致していません。",""))</f>
        <v>←施設別生徒数が未記入です。</v>
      </c>
    </row>
    <row r="31" spans="1:46" ht="15" customHeight="1">
      <c r="A31" s="16"/>
      <c r="B31" s="16"/>
      <c r="C31" s="16"/>
      <c r="D31" s="16"/>
      <c r="E31" s="16"/>
      <c r="F31" s="16"/>
      <c r="G31" s="17"/>
      <c r="H31" s="17"/>
      <c r="I31" s="107"/>
      <c r="J31" s="108"/>
      <c r="K31" s="108"/>
      <c r="L31" s="108"/>
      <c r="M31" s="108"/>
      <c r="N31" s="108"/>
      <c r="O31" s="107"/>
      <c r="P31" s="108"/>
      <c r="Q31" s="108"/>
      <c r="R31" s="108"/>
      <c r="S31" s="108"/>
      <c r="T31" s="107"/>
      <c r="U31" s="108"/>
      <c r="V31" s="108"/>
      <c r="W31" s="108"/>
      <c r="X31" s="108"/>
      <c r="Y31" s="107"/>
      <c r="Z31" s="108"/>
      <c r="AA31" s="108"/>
      <c r="AB31" s="108"/>
      <c r="AC31" s="108"/>
      <c r="AD31" s="16"/>
      <c r="AE31" s="16"/>
      <c r="AF31" s="16"/>
    </row>
    <row r="32" spans="1:46" ht="15" customHeight="1">
      <c r="A32" s="16"/>
      <c r="B32" s="15" t="s">
        <v>306</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row>
    <row r="33" spans="1:33" ht="15" customHeight="1">
      <c r="A33" s="16"/>
      <c r="B33" s="15"/>
      <c r="C33" s="16" t="s">
        <v>202</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8" t="s">
        <v>53</v>
      </c>
      <c r="AD33" s="16"/>
      <c r="AE33" s="16"/>
      <c r="AF33" s="16"/>
    </row>
    <row r="34" spans="1:33" ht="15" customHeight="1">
      <c r="A34" s="16"/>
      <c r="B34" s="16"/>
      <c r="C34" s="223"/>
      <c r="D34" s="224"/>
      <c r="E34" s="224"/>
      <c r="F34" s="224"/>
      <c r="G34" s="224"/>
      <c r="H34" s="224"/>
      <c r="I34" s="225"/>
      <c r="J34" s="151" t="s">
        <v>15</v>
      </c>
      <c r="K34" s="151"/>
      <c r="L34" s="151"/>
      <c r="M34" s="151"/>
      <c r="N34" s="151"/>
      <c r="O34" s="151"/>
      <c r="P34" s="151"/>
      <c r="Q34" s="151"/>
      <c r="R34" s="151"/>
      <c r="S34" s="151"/>
      <c r="T34" s="212" t="s">
        <v>8</v>
      </c>
      <c r="U34" s="212"/>
      <c r="V34" s="212"/>
      <c r="W34" s="212"/>
      <c r="X34" s="212"/>
      <c r="Y34" s="151" t="s">
        <v>17</v>
      </c>
      <c r="Z34" s="151"/>
      <c r="AA34" s="151"/>
      <c r="AB34" s="151"/>
      <c r="AC34" s="151"/>
      <c r="AD34" s="16"/>
      <c r="AE34" s="16"/>
      <c r="AF34" s="16"/>
    </row>
    <row r="35" spans="1:33" ht="15" customHeight="1">
      <c r="A35" s="16"/>
      <c r="B35" s="16"/>
      <c r="C35" s="226"/>
      <c r="D35" s="227"/>
      <c r="E35" s="227"/>
      <c r="F35" s="227"/>
      <c r="G35" s="227"/>
      <c r="H35" s="227"/>
      <c r="I35" s="228"/>
      <c r="J35" s="212" t="s">
        <v>133</v>
      </c>
      <c r="K35" s="212"/>
      <c r="L35" s="212"/>
      <c r="M35" s="212"/>
      <c r="N35" s="229"/>
      <c r="O35" s="151" t="s">
        <v>16</v>
      </c>
      <c r="P35" s="151"/>
      <c r="Q35" s="151"/>
      <c r="R35" s="151"/>
      <c r="S35" s="151"/>
      <c r="T35" s="181" t="s">
        <v>114</v>
      </c>
      <c r="U35" s="230"/>
      <c r="V35" s="230"/>
      <c r="W35" s="182"/>
      <c r="X35" s="183"/>
      <c r="Y35" s="181" t="s">
        <v>114</v>
      </c>
      <c r="Z35" s="230"/>
      <c r="AA35" s="182"/>
      <c r="AB35" s="182"/>
      <c r="AC35" s="183"/>
      <c r="AD35" s="16"/>
      <c r="AE35" s="16"/>
      <c r="AF35" s="16"/>
    </row>
    <row r="36" spans="1:33" ht="15" customHeight="1">
      <c r="A36" s="16"/>
      <c r="B36" s="16"/>
      <c r="C36" s="218" t="s">
        <v>195</v>
      </c>
      <c r="D36" s="216"/>
      <c r="E36" s="216"/>
      <c r="F36" s="216"/>
      <c r="G36" s="216"/>
      <c r="H36" s="216"/>
      <c r="I36" s="217"/>
      <c r="J36" s="248"/>
      <c r="K36" s="248"/>
      <c r="L36" s="248"/>
      <c r="M36" s="248"/>
      <c r="N36" s="248"/>
      <c r="O36" s="248"/>
      <c r="P36" s="248"/>
      <c r="Q36" s="248"/>
      <c r="R36" s="248"/>
      <c r="S36" s="248"/>
      <c r="T36" s="248"/>
      <c r="U36" s="248"/>
      <c r="V36" s="248"/>
      <c r="W36" s="166"/>
      <c r="X36" s="166"/>
      <c r="Y36" s="248"/>
      <c r="Z36" s="248"/>
      <c r="AA36" s="166"/>
      <c r="AB36" s="166"/>
      <c r="AC36" s="166"/>
      <c r="AD36" s="16"/>
      <c r="AE36" s="16"/>
      <c r="AF36" s="16"/>
      <c r="AG36" s="10" t="str">
        <f>IF(SUM(J36:AC46)=0,"←教員数が未記入です。","")</f>
        <v>←教員数が未記入です。</v>
      </c>
    </row>
    <row r="37" spans="1:33" ht="15" customHeight="1">
      <c r="A37" s="16"/>
      <c r="B37" s="16"/>
      <c r="C37" s="218" t="s">
        <v>192</v>
      </c>
      <c r="D37" s="216"/>
      <c r="E37" s="216"/>
      <c r="F37" s="216"/>
      <c r="G37" s="216"/>
      <c r="H37" s="216"/>
      <c r="I37" s="217"/>
      <c r="J37" s="248"/>
      <c r="K37" s="248"/>
      <c r="L37" s="248"/>
      <c r="M37" s="248"/>
      <c r="N37" s="248"/>
      <c r="O37" s="248"/>
      <c r="P37" s="248"/>
      <c r="Q37" s="248"/>
      <c r="R37" s="248"/>
      <c r="S37" s="248"/>
      <c r="T37" s="248"/>
      <c r="U37" s="248"/>
      <c r="V37" s="248"/>
      <c r="W37" s="166"/>
      <c r="X37" s="166"/>
      <c r="Y37" s="248"/>
      <c r="Z37" s="248"/>
      <c r="AA37" s="166"/>
      <c r="AB37" s="166"/>
      <c r="AC37" s="166"/>
      <c r="AD37" s="16"/>
      <c r="AE37" s="16"/>
      <c r="AF37" s="16"/>
      <c r="AG37" s="118" t="str">
        <f>IF(SUM(J36:S46)=0,"　・実施校より通信教育連携協力施設へ派遣している教職員については実施校に含めてください。","")</f>
        <v>　・実施校より通信教育連携協力施設へ派遣している教職員については実施校に含めてください。</v>
      </c>
    </row>
    <row r="38" spans="1:33" ht="15" customHeight="1">
      <c r="A38" s="16"/>
      <c r="B38" s="16"/>
      <c r="C38" s="218" t="s">
        <v>196</v>
      </c>
      <c r="D38" s="216"/>
      <c r="E38" s="216"/>
      <c r="F38" s="216"/>
      <c r="G38" s="216"/>
      <c r="H38" s="216"/>
      <c r="I38" s="217"/>
      <c r="J38" s="248"/>
      <c r="K38" s="248"/>
      <c r="L38" s="248"/>
      <c r="M38" s="248"/>
      <c r="N38" s="248"/>
      <c r="O38" s="248"/>
      <c r="P38" s="248"/>
      <c r="Q38" s="248"/>
      <c r="R38" s="248"/>
      <c r="S38" s="248"/>
      <c r="T38" s="248"/>
      <c r="U38" s="248"/>
      <c r="V38" s="248"/>
      <c r="W38" s="166"/>
      <c r="X38" s="166"/>
      <c r="Y38" s="248"/>
      <c r="Z38" s="248"/>
      <c r="AA38" s="166"/>
      <c r="AB38" s="166"/>
      <c r="AC38" s="166"/>
      <c r="AD38" s="16"/>
      <c r="AE38" s="16"/>
      <c r="AF38" s="16"/>
      <c r="AG38" s="118" t="str">
        <f>IF(SUM(T36:AC46)=0,"　・面接指導等実施施設及び学習等支援施設の欄には、それぞれの施設で雇用しその上で実施校より","")</f>
        <v>　・面接指導等実施施設及び学習等支援施設の欄には、それぞれの施設で雇用しその上で実施校より</v>
      </c>
    </row>
    <row r="39" spans="1:33" ht="15" customHeight="1">
      <c r="A39" s="16"/>
      <c r="B39" s="16"/>
      <c r="C39" s="218" t="s">
        <v>193</v>
      </c>
      <c r="D39" s="216"/>
      <c r="E39" s="216"/>
      <c r="F39" s="216"/>
      <c r="G39" s="216"/>
      <c r="H39" s="216"/>
      <c r="I39" s="217"/>
      <c r="J39" s="248"/>
      <c r="K39" s="248"/>
      <c r="L39" s="248"/>
      <c r="M39" s="248"/>
      <c r="N39" s="248"/>
      <c r="O39" s="248"/>
      <c r="P39" s="248"/>
      <c r="Q39" s="248"/>
      <c r="R39" s="248"/>
      <c r="S39" s="248"/>
      <c r="T39" s="248"/>
      <c r="U39" s="248"/>
      <c r="V39" s="248"/>
      <c r="W39" s="166"/>
      <c r="X39" s="166"/>
      <c r="Y39" s="248"/>
      <c r="Z39" s="248"/>
      <c r="AA39" s="166"/>
      <c r="AB39" s="166"/>
      <c r="AC39" s="166"/>
      <c r="AD39" s="16"/>
      <c r="AE39" s="16"/>
      <c r="AF39" s="16"/>
      <c r="AG39" s="118" t="str">
        <f>IF(SUM(T36:AC46)=0,"　　委嘱等の雇用契約を行っている教職員数を記入してください。","")</f>
        <v>　　委嘱等の雇用契約を行っている教職員数を記入してください。</v>
      </c>
    </row>
    <row r="40" spans="1:33" ht="15" customHeight="1">
      <c r="A40" s="16"/>
      <c r="B40" s="16"/>
      <c r="C40" s="218" t="s">
        <v>194</v>
      </c>
      <c r="D40" s="216"/>
      <c r="E40" s="216"/>
      <c r="F40" s="216"/>
      <c r="G40" s="216"/>
      <c r="H40" s="216"/>
      <c r="I40" s="217"/>
      <c r="J40" s="248"/>
      <c r="K40" s="248"/>
      <c r="L40" s="248"/>
      <c r="M40" s="248"/>
      <c r="N40" s="248"/>
      <c r="O40" s="248"/>
      <c r="P40" s="248"/>
      <c r="Q40" s="248"/>
      <c r="R40" s="248"/>
      <c r="S40" s="248"/>
      <c r="T40" s="248"/>
      <c r="U40" s="248"/>
      <c r="V40" s="248"/>
      <c r="W40" s="166"/>
      <c r="X40" s="166"/>
      <c r="Y40" s="248"/>
      <c r="Z40" s="248"/>
      <c r="AA40" s="166"/>
      <c r="AB40" s="166"/>
      <c r="AC40" s="166"/>
      <c r="AD40" s="16"/>
      <c r="AE40" s="16"/>
      <c r="AF40" s="16"/>
      <c r="AG40" s="118" t="str">
        <f>IF(SUM(O36:S46)=0,"　・「臨時講師、非常勤講師等」は「兼務」に分類ください。","")</f>
        <v>　・「臨時講師、非常勤講師等」は「兼務」に分類ください。</v>
      </c>
    </row>
    <row r="41" spans="1:33" ht="15" customHeight="1">
      <c r="A41" s="16"/>
      <c r="B41" s="16"/>
      <c r="C41" s="218" t="s">
        <v>197</v>
      </c>
      <c r="D41" s="216"/>
      <c r="E41" s="216"/>
      <c r="F41" s="216"/>
      <c r="G41" s="216"/>
      <c r="H41" s="216"/>
      <c r="I41" s="217"/>
      <c r="J41" s="248"/>
      <c r="K41" s="248"/>
      <c r="L41" s="248"/>
      <c r="M41" s="248"/>
      <c r="N41" s="248"/>
      <c r="O41" s="248"/>
      <c r="P41" s="248"/>
      <c r="Q41" s="248"/>
      <c r="R41" s="248"/>
      <c r="S41" s="248"/>
      <c r="T41" s="248"/>
      <c r="U41" s="248"/>
      <c r="V41" s="248"/>
      <c r="W41" s="166"/>
      <c r="X41" s="166"/>
      <c r="Y41" s="248"/>
      <c r="Z41" s="248"/>
      <c r="AA41" s="166"/>
      <c r="AB41" s="166"/>
      <c r="AC41" s="166"/>
      <c r="AD41" s="16"/>
      <c r="AE41" s="16"/>
      <c r="AF41" s="16"/>
    </row>
    <row r="42" spans="1:33" ht="15" customHeight="1">
      <c r="A42" s="16"/>
      <c r="B42" s="16"/>
      <c r="C42" s="218" t="s">
        <v>198</v>
      </c>
      <c r="D42" s="216"/>
      <c r="E42" s="216"/>
      <c r="F42" s="216"/>
      <c r="G42" s="216"/>
      <c r="H42" s="216"/>
      <c r="I42" s="217"/>
      <c r="J42" s="248"/>
      <c r="K42" s="248"/>
      <c r="L42" s="248"/>
      <c r="M42" s="248"/>
      <c r="N42" s="248"/>
      <c r="O42" s="248"/>
      <c r="P42" s="248"/>
      <c r="Q42" s="248"/>
      <c r="R42" s="248"/>
      <c r="S42" s="248"/>
      <c r="T42" s="248"/>
      <c r="U42" s="248"/>
      <c r="V42" s="248"/>
      <c r="W42" s="166"/>
      <c r="X42" s="166"/>
      <c r="Y42" s="248"/>
      <c r="Z42" s="248"/>
      <c r="AA42" s="166"/>
      <c r="AB42" s="166"/>
      <c r="AC42" s="166"/>
      <c r="AD42" s="16"/>
      <c r="AE42" s="16"/>
      <c r="AF42" s="16"/>
      <c r="AG42" s="114"/>
    </row>
    <row r="43" spans="1:33" ht="15" customHeight="1">
      <c r="A43" s="16"/>
      <c r="B43" s="16"/>
      <c r="C43" s="218" t="s">
        <v>199</v>
      </c>
      <c r="D43" s="216"/>
      <c r="E43" s="216"/>
      <c r="F43" s="216"/>
      <c r="G43" s="216"/>
      <c r="H43" s="216"/>
      <c r="I43" s="217"/>
      <c r="J43" s="248"/>
      <c r="K43" s="248"/>
      <c r="L43" s="248"/>
      <c r="M43" s="248"/>
      <c r="N43" s="248"/>
      <c r="O43" s="248"/>
      <c r="P43" s="248"/>
      <c r="Q43" s="248"/>
      <c r="R43" s="248"/>
      <c r="S43" s="248"/>
      <c r="T43" s="248"/>
      <c r="U43" s="248"/>
      <c r="V43" s="248"/>
      <c r="W43" s="166"/>
      <c r="X43" s="166"/>
      <c r="Y43" s="248"/>
      <c r="Z43" s="248"/>
      <c r="AA43" s="166"/>
      <c r="AB43" s="166"/>
      <c r="AC43" s="166"/>
      <c r="AD43" s="16"/>
      <c r="AE43" s="16"/>
      <c r="AF43" s="16"/>
    </row>
    <row r="44" spans="1:33" ht="15" customHeight="1">
      <c r="A44" s="16"/>
      <c r="B44" s="16"/>
      <c r="C44" s="218" t="s">
        <v>200</v>
      </c>
      <c r="D44" s="216"/>
      <c r="E44" s="216"/>
      <c r="F44" s="216"/>
      <c r="G44" s="216"/>
      <c r="H44" s="216"/>
      <c r="I44" s="217"/>
      <c r="J44" s="248"/>
      <c r="K44" s="248"/>
      <c r="L44" s="248"/>
      <c r="M44" s="248"/>
      <c r="N44" s="248"/>
      <c r="O44" s="248"/>
      <c r="P44" s="248"/>
      <c r="Q44" s="248"/>
      <c r="R44" s="248"/>
      <c r="S44" s="248"/>
      <c r="T44" s="248"/>
      <c r="U44" s="248"/>
      <c r="V44" s="248"/>
      <c r="W44" s="166"/>
      <c r="X44" s="166"/>
      <c r="Y44" s="248"/>
      <c r="Z44" s="248"/>
      <c r="AA44" s="166"/>
      <c r="AB44" s="166"/>
      <c r="AC44" s="166"/>
      <c r="AD44" s="16"/>
      <c r="AE44" s="16"/>
      <c r="AF44" s="16"/>
    </row>
    <row r="45" spans="1:33" ht="15" customHeight="1">
      <c r="A45" s="16"/>
      <c r="B45" s="16"/>
      <c r="C45" s="218" t="s">
        <v>201</v>
      </c>
      <c r="D45" s="216"/>
      <c r="E45" s="216"/>
      <c r="F45" s="216"/>
      <c r="G45" s="216"/>
      <c r="H45" s="216"/>
      <c r="I45" s="217"/>
      <c r="J45" s="248"/>
      <c r="K45" s="248"/>
      <c r="L45" s="248"/>
      <c r="M45" s="248"/>
      <c r="N45" s="248"/>
      <c r="O45" s="248"/>
      <c r="P45" s="248"/>
      <c r="Q45" s="248"/>
      <c r="R45" s="248"/>
      <c r="S45" s="248"/>
      <c r="T45" s="248"/>
      <c r="U45" s="248"/>
      <c r="V45" s="248"/>
      <c r="W45" s="166"/>
      <c r="X45" s="166"/>
      <c r="Y45" s="248"/>
      <c r="Z45" s="248"/>
      <c r="AA45" s="166"/>
      <c r="AB45" s="166"/>
      <c r="AC45" s="166"/>
      <c r="AD45" s="16"/>
      <c r="AE45" s="16"/>
      <c r="AF45" s="16"/>
    </row>
    <row r="46" spans="1:33" ht="15" customHeight="1">
      <c r="A46" s="16"/>
      <c r="B46" s="16"/>
      <c r="C46" s="218" t="s">
        <v>1657</v>
      </c>
      <c r="D46" s="216"/>
      <c r="E46" s="216"/>
      <c r="F46" s="216"/>
      <c r="G46" s="216"/>
      <c r="H46" s="216"/>
      <c r="I46" s="217"/>
      <c r="J46" s="248"/>
      <c r="K46" s="248"/>
      <c r="L46" s="248"/>
      <c r="M46" s="248"/>
      <c r="N46" s="248"/>
      <c r="O46" s="248"/>
      <c r="P46" s="248"/>
      <c r="Q46" s="248"/>
      <c r="R46" s="248"/>
      <c r="S46" s="248"/>
      <c r="T46" s="248"/>
      <c r="U46" s="248"/>
      <c r="V46" s="248"/>
      <c r="W46" s="166"/>
      <c r="X46" s="166"/>
      <c r="Y46" s="248"/>
      <c r="Z46" s="248"/>
      <c r="AA46" s="166"/>
      <c r="AB46" s="166"/>
      <c r="AC46" s="166"/>
      <c r="AD46" s="16"/>
      <c r="AE46" s="16"/>
      <c r="AF46" s="16"/>
    </row>
    <row r="47" spans="1:33" ht="15" customHeight="1">
      <c r="A47" s="16"/>
      <c r="B47" s="16"/>
      <c r="C47" s="181" t="s">
        <v>6</v>
      </c>
      <c r="D47" s="230"/>
      <c r="E47" s="230"/>
      <c r="F47" s="230"/>
      <c r="G47" s="230"/>
      <c r="H47" s="230"/>
      <c r="I47" s="253"/>
      <c r="J47" s="199">
        <f>SUM(J36:N46)</f>
        <v>0</v>
      </c>
      <c r="K47" s="199"/>
      <c r="L47" s="199"/>
      <c r="M47" s="199"/>
      <c r="N47" s="254"/>
      <c r="O47" s="199">
        <f>SUM(O36:S46)</f>
        <v>0</v>
      </c>
      <c r="P47" s="255"/>
      <c r="Q47" s="255"/>
      <c r="R47" s="199"/>
      <c r="S47" s="199"/>
      <c r="T47" s="254">
        <f>SUM(T36:X46)</f>
        <v>0</v>
      </c>
      <c r="U47" s="256"/>
      <c r="V47" s="256"/>
      <c r="W47" s="256"/>
      <c r="X47" s="255"/>
      <c r="Y47" s="254">
        <f>SUM(Y36:AC46)</f>
        <v>0</v>
      </c>
      <c r="Z47" s="256"/>
      <c r="AA47" s="256"/>
      <c r="AB47" s="256"/>
      <c r="AC47" s="255"/>
      <c r="AD47" s="16"/>
      <c r="AE47" s="16"/>
      <c r="AF47" s="16"/>
    </row>
    <row r="48" spans="1:33"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row>
    <row r="49" spans="1:33">
      <c r="A49" s="16"/>
      <c r="B49" s="16"/>
      <c r="C49" s="16" t="s">
        <v>203</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8" t="s">
        <v>53</v>
      </c>
      <c r="AD49" s="16"/>
      <c r="AE49" s="16"/>
      <c r="AF49" s="16"/>
    </row>
    <row r="50" spans="1:33" ht="15" customHeight="1">
      <c r="A50" s="16"/>
      <c r="B50" s="16"/>
      <c r="C50" s="223"/>
      <c r="D50" s="224"/>
      <c r="E50" s="224"/>
      <c r="F50" s="224"/>
      <c r="G50" s="224"/>
      <c r="H50" s="224"/>
      <c r="I50" s="225"/>
      <c r="J50" s="151" t="s">
        <v>15</v>
      </c>
      <c r="K50" s="151"/>
      <c r="L50" s="151"/>
      <c r="M50" s="151"/>
      <c r="N50" s="151"/>
      <c r="O50" s="151"/>
      <c r="P50" s="151"/>
      <c r="Q50" s="151"/>
      <c r="R50" s="151"/>
      <c r="S50" s="151"/>
      <c r="T50" s="212" t="s">
        <v>8</v>
      </c>
      <c r="U50" s="212"/>
      <c r="V50" s="212"/>
      <c r="W50" s="212"/>
      <c r="X50" s="212"/>
      <c r="Y50" s="151" t="s">
        <v>17</v>
      </c>
      <c r="Z50" s="151"/>
      <c r="AA50" s="151"/>
      <c r="AB50" s="151"/>
      <c r="AC50" s="151"/>
      <c r="AD50" s="16"/>
      <c r="AE50" s="16"/>
      <c r="AF50" s="16"/>
    </row>
    <row r="51" spans="1:33" ht="15" customHeight="1">
      <c r="A51" s="16"/>
      <c r="B51" s="16"/>
      <c r="C51" s="226"/>
      <c r="D51" s="227"/>
      <c r="E51" s="227"/>
      <c r="F51" s="227"/>
      <c r="G51" s="227"/>
      <c r="H51" s="227"/>
      <c r="I51" s="228"/>
      <c r="J51" s="212" t="s">
        <v>133</v>
      </c>
      <c r="K51" s="212"/>
      <c r="L51" s="212"/>
      <c r="M51" s="212"/>
      <c r="N51" s="229"/>
      <c r="O51" s="151" t="s">
        <v>16</v>
      </c>
      <c r="P51" s="253"/>
      <c r="Q51" s="253"/>
      <c r="R51" s="151"/>
      <c r="S51" s="151"/>
      <c r="T51" s="181" t="s">
        <v>114</v>
      </c>
      <c r="U51" s="230"/>
      <c r="V51" s="230"/>
      <c r="W51" s="182"/>
      <c r="X51" s="183"/>
      <c r="Y51" s="181" t="s">
        <v>114</v>
      </c>
      <c r="Z51" s="230"/>
      <c r="AA51" s="182"/>
      <c r="AB51" s="182"/>
      <c r="AC51" s="183"/>
      <c r="AD51" s="16"/>
      <c r="AE51" s="16"/>
      <c r="AF51" s="16"/>
    </row>
    <row r="52" spans="1:33" ht="15" customHeight="1">
      <c r="A52" s="16"/>
      <c r="B52" s="16"/>
      <c r="C52" s="231" t="s">
        <v>204</v>
      </c>
      <c r="D52" s="232"/>
      <c r="E52" s="232"/>
      <c r="F52" s="232"/>
      <c r="G52" s="232"/>
      <c r="H52" s="232"/>
      <c r="I52" s="233"/>
      <c r="J52" s="248"/>
      <c r="K52" s="248"/>
      <c r="L52" s="248"/>
      <c r="M52" s="248"/>
      <c r="N52" s="248"/>
      <c r="O52" s="248"/>
      <c r="P52" s="248"/>
      <c r="Q52" s="248"/>
      <c r="R52" s="248"/>
      <c r="S52" s="248"/>
      <c r="T52" s="248"/>
      <c r="U52" s="248"/>
      <c r="V52" s="248"/>
      <c r="W52" s="166"/>
      <c r="X52" s="166"/>
      <c r="Y52" s="248"/>
      <c r="Z52" s="248"/>
      <c r="AA52" s="166"/>
      <c r="AB52" s="166"/>
      <c r="AC52" s="166"/>
      <c r="AD52" s="16"/>
      <c r="AE52" s="16"/>
      <c r="AF52" s="16"/>
      <c r="AG52" s="10" t="str">
        <f>IF(SUM(J52:AC60)=0,"←職員数が未記入です。","")</f>
        <v>←職員数が未記入です。</v>
      </c>
    </row>
    <row r="53" spans="1:33" ht="15" customHeight="1">
      <c r="A53" s="16"/>
      <c r="B53" s="16"/>
      <c r="C53" s="231" t="s">
        <v>205</v>
      </c>
      <c r="D53" s="232"/>
      <c r="E53" s="232"/>
      <c r="F53" s="232"/>
      <c r="G53" s="232"/>
      <c r="H53" s="232"/>
      <c r="I53" s="233"/>
      <c r="J53" s="248"/>
      <c r="K53" s="248"/>
      <c r="L53" s="248"/>
      <c r="M53" s="248"/>
      <c r="N53" s="248"/>
      <c r="O53" s="248"/>
      <c r="P53" s="248"/>
      <c r="Q53" s="248"/>
      <c r="R53" s="248"/>
      <c r="S53" s="248"/>
      <c r="T53" s="248"/>
      <c r="U53" s="248"/>
      <c r="V53" s="248"/>
      <c r="W53" s="166"/>
      <c r="X53" s="166"/>
      <c r="Y53" s="248"/>
      <c r="Z53" s="248"/>
      <c r="AA53" s="166"/>
      <c r="AB53" s="166"/>
      <c r="AC53" s="166"/>
      <c r="AD53" s="16"/>
      <c r="AE53" s="16"/>
      <c r="AF53" s="16"/>
    </row>
    <row r="54" spans="1:33" ht="15" customHeight="1">
      <c r="A54" s="16"/>
      <c r="B54" s="16"/>
      <c r="C54" s="231" t="s">
        <v>206</v>
      </c>
      <c r="D54" s="232"/>
      <c r="E54" s="232"/>
      <c r="F54" s="232"/>
      <c r="G54" s="232"/>
      <c r="H54" s="232"/>
      <c r="I54" s="233"/>
      <c r="J54" s="248"/>
      <c r="K54" s="248"/>
      <c r="L54" s="248"/>
      <c r="M54" s="248"/>
      <c r="N54" s="248"/>
      <c r="O54" s="248"/>
      <c r="P54" s="248"/>
      <c r="Q54" s="248"/>
      <c r="R54" s="248"/>
      <c r="S54" s="248"/>
      <c r="T54" s="248"/>
      <c r="U54" s="248"/>
      <c r="V54" s="248"/>
      <c r="W54" s="166"/>
      <c r="X54" s="166"/>
      <c r="Y54" s="248"/>
      <c r="Z54" s="248"/>
      <c r="AA54" s="166"/>
      <c r="AB54" s="166"/>
      <c r="AC54" s="166"/>
      <c r="AD54" s="16"/>
      <c r="AE54" s="16"/>
      <c r="AF54" s="16"/>
    </row>
    <row r="55" spans="1:33" ht="15" customHeight="1">
      <c r="A55" s="16"/>
      <c r="B55" s="16"/>
      <c r="C55" s="231" t="s">
        <v>207</v>
      </c>
      <c r="D55" s="232"/>
      <c r="E55" s="232"/>
      <c r="F55" s="232"/>
      <c r="G55" s="232"/>
      <c r="H55" s="232"/>
      <c r="I55" s="233"/>
      <c r="J55" s="248"/>
      <c r="K55" s="248"/>
      <c r="L55" s="248"/>
      <c r="M55" s="248"/>
      <c r="N55" s="248"/>
      <c r="O55" s="248"/>
      <c r="P55" s="248"/>
      <c r="Q55" s="248"/>
      <c r="R55" s="248"/>
      <c r="S55" s="248"/>
      <c r="T55" s="248"/>
      <c r="U55" s="248"/>
      <c r="V55" s="248"/>
      <c r="W55" s="166"/>
      <c r="X55" s="166"/>
      <c r="Y55" s="248"/>
      <c r="Z55" s="248"/>
      <c r="AA55" s="166"/>
      <c r="AB55" s="166"/>
      <c r="AC55" s="166"/>
      <c r="AD55" s="16"/>
      <c r="AE55" s="16"/>
      <c r="AF55" s="16"/>
    </row>
    <row r="56" spans="1:33" ht="15" customHeight="1">
      <c r="A56" s="16"/>
      <c r="B56" s="16"/>
      <c r="C56" s="231" t="s">
        <v>208</v>
      </c>
      <c r="D56" s="232"/>
      <c r="E56" s="232"/>
      <c r="F56" s="232"/>
      <c r="G56" s="232"/>
      <c r="H56" s="232"/>
      <c r="I56" s="233"/>
      <c r="J56" s="248"/>
      <c r="K56" s="248"/>
      <c r="L56" s="248"/>
      <c r="M56" s="248"/>
      <c r="N56" s="248"/>
      <c r="O56" s="248"/>
      <c r="P56" s="248"/>
      <c r="Q56" s="248"/>
      <c r="R56" s="248"/>
      <c r="S56" s="248"/>
      <c r="T56" s="248"/>
      <c r="U56" s="248"/>
      <c r="V56" s="248"/>
      <c r="W56" s="166"/>
      <c r="X56" s="166"/>
      <c r="Y56" s="248"/>
      <c r="Z56" s="248"/>
      <c r="AA56" s="166"/>
      <c r="AB56" s="166"/>
      <c r="AC56" s="166"/>
      <c r="AD56" s="16"/>
      <c r="AE56" s="16"/>
      <c r="AF56" s="16"/>
    </row>
    <row r="57" spans="1:33" ht="15" customHeight="1">
      <c r="A57" s="16"/>
      <c r="B57" s="16"/>
      <c r="C57" s="231" t="s">
        <v>209</v>
      </c>
      <c r="D57" s="232"/>
      <c r="E57" s="232"/>
      <c r="F57" s="232"/>
      <c r="G57" s="232"/>
      <c r="H57" s="232"/>
      <c r="I57" s="233"/>
      <c r="J57" s="248"/>
      <c r="K57" s="248"/>
      <c r="L57" s="248"/>
      <c r="M57" s="248"/>
      <c r="N57" s="248"/>
      <c r="O57" s="248"/>
      <c r="P57" s="248"/>
      <c r="Q57" s="248"/>
      <c r="R57" s="248"/>
      <c r="S57" s="248"/>
      <c r="T57" s="248"/>
      <c r="U57" s="248"/>
      <c r="V57" s="248"/>
      <c r="W57" s="166"/>
      <c r="X57" s="166"/>
      <c r="Y57" s="248"/>
      <c r="Z57" s="248"/>
      <c r="AA57" s="166"/>
      <c r="AB57" s="166"/>
      <c r="AC57" s="166"/>
      <c r="AD57" s="16"/>
      <c r="AE57" s="16"/>
      <c r="AF57" s="16"/>
    </row>
    <row r="58" spans="1:33" ht="15" customHeight="1">
      <c r="A58" s="16"/>
      <c r="B58" s="16"/>
      <c r="C58" s="231" t="s">
        <v>210</v>
      </c>
      <c r="D58" s="232"/>
      <c r="E58" s="232"/>
      <c r="F58" s="232"/>
      <c r="G58" s="232"/>
      <c r="H58" s="232"/>
      <c r="I58" s="233"/>
      <c r="J58" s="248"/>
      <c r="K58" s="248"/>
      <c r="L58" s="248"/>
      <c r="M58" s="248"/>
      <c r="N58" s="248"/>
      <c r="O58" s="248"/>
      <c r="P58" s="248"/>
      <c r="Q58" s="248"/>
      <c r="R58" s="248"/>
      <c r="S58" s="248"/>
      <c r="T58" s="248"/>
      <c r="U58" s="248"/>
      <c r="V58" s="248"/>
      <c r="W58" s="166"/>
      <c r="X58" s="166"/>
      <c r="Y58" s="248"/>
      <c r="Z58" s="248"/>
      <c r="AA58" s="166"/>
      <c r="AB58" s="166"/>
      <c r="AC58" s="166"/>
      <c r="AD58" s="16"/>
      <c r="AE58" s="16"/>
      <c r="AF58" s="16"/>
    </row>
    <row r="59" spans="1:33" ht="15" customHeight="1">
      <c r="A59" s="16"/>
      <c r="B59" s="16"/>
      <c r="C59" s="231" t="s">
        <v>211</v>
      </c>
      <c r="D59" s="232"/>
      <c r="E59" s="232"/>
      <c r="F59" s="232"/>
      <c r="G59" s="232"/>
      <c r="H59" s="232"/>
      <c r="I59" s="233"/>
      <c r="J59" s="248"/>
      <c r="K59" s="248"/>
      <c r="L59" s="248"/>
      <c r="M59" s="248"/>
      <c r="N59" s="248"/>
      <c r="O59" s="248"/>
      <c r="P59" s="248"/>
      <c r="Q59" s="248"/>
      <c r="R59" s="248"/>
      <c r="S59" s="248"/>
      <c r="T59" s="248"/>
      <c r="U59" s="248"/>
      <c r="V59" s="248"/>
      <c r="W59" s="166"/>
      <c r="X59" s="166"/>
      <c r="Y59" s="248"/>
      <c r="Z59" s="248"/>
      <c r="AA59" s="166"/>
      <c r="AB59" s="166"/>
      <c r="AC59" s="166"/>
      <c r="AD59" s="16"/>
      <c r="AE59" s="16"/>
      <c r="AF59" s="16"/>
    </row>
    <row r="60" spans="1:33" ht="15" customHeight="1">
      <c r="A60" s="16"/>
      <c r="B60" s="16"/>
      <c r="C60" s="231" t="s">
        <v>212</v>
      </c>
      <c r="D60" s="232"/>
      <c r="E60" s="232"/>
      <c r="F60" s="232"/>
      <c r="G60" s="232"/>
      <c r="H60" s="232"/>
      <c r="I60" s="233"/>
      <c r="J60" s="248"/>
      <c r="K60" s="248"/>
      <c r="L60" s="248"/>
      <c r="M60" s="248"/>
      <c r="N60" s="248"/>
      <c r="O60" s="248"/>
      <c r="P60" s="248"/>
      <c r="Q60" s="248"/>
      <c r="R60" s="248"/>
      <c r="S60" s="248"/>
      <c r="T60" s="248"/>
      <c r="U60" s="248"/>
      <c r="V60" s="248"/>
      <c r="W60" s="166"/>
      <c r="X60" s="166"/>
      <c r="Y60" s="248"/>
      <c r="Z60" s="248"/>
      <c r="AA60" s="166"/>
      <c r="AB60" s="166"/>
      <c r="AC60" s="166"/>
      <c r="AD60" s="16"/>
      <c r="AE60" s="16"/>
      <c r="AF60" s="16"/>
    </row>
    <row r="61" spans="1:33" ht="15" customHeight="1">
      <c r="A61" s="16"/>
      <c r="B61" s="16"/>
      <c r="C61" s="181" t="s">
        <v>6</v>
      </c>
      <c r="D61" s="230"/>
      <c r="E61" s="230"/>
      <c r="F61" s="230"/>
      <c r="G61" s="230"/>
      <c r="H61" s="230"/>
      <c r="I61" s="253"/>
      <c r="J61" s="199">
        <f>SUM(J52:N60)</f>
        <v>0</v>
      </c>
      <c r="K61" s="199"/>
      <c r="L61" s="199"/>
      <c r="M61" s="199"/>
      <c r="N61" s="254"/>
      <c r="O61" s="199">
        <f>SUM(O52:S60)</f>
        <v>0</v>
      </c>
      <c r="P61" s="255"/>
      <c r="Q61" s="255"/>
      <c r="R61" s="199"/>
      <c r="S61" s="199"/>
      <c r="T61" s="254">
        <f>SUM(T52:X60)</f>
        <v>0</v>
      </c>
      <c r="U61" s="256"/>
      <c r="V61" s="256"/>
      <c r="W61" s="246"/>
      <c r="X61" s="247"/>
      <c r="Y61" s="254">
        <f>SUM(Y52:AC60)</f>
        <v>0</v>
      </c>
      <c r="Z61" s="256"/>
      <c r="AA61" s="246">
        <f>SUM(AA52:AC60)</f>
        <v>0</v>
      </c>
      <c r="AB61" s="246"/>
      <c r="AC61" s="247"/>
      <c r="AD61" s="16"/>
      <c r="AE61" s="16"/>
      <c r="AF61" s="16"/>
    </row>
    <row r="62" spans="1:33" ht="15" customHeight="1">
      <c r="A62" s="16"/>
      <c r="B62" s="16"/>
      <c r="C62" s="17"/>
      <c r="D62" s="17"/>
      <c r="E62" s="17"/>
      <c r="F62" s="17"/>
      <c r="G62" s="17"/>
      <c r="H62" s="17"/>
      <c r="I62" s="17"/>
      <c r="J62" s="109"/>
      <c r="K62" s="109"/>
      <c r="L62" s="109"/>
      <c r="M62" s="109"/>
      <c r="N62" s="109"/>
      <c r="O62" s="109"/>
      <c r="P62" s="109"/>
      <c r="Q62" s="109"/>
      <c r="R62" s="109"/>
      <c r="S62" s="109"/>
      <c r="T62" s="109"/>
      <c r="U62" s="109"/>
      <c r="V62" s="109"/>
      <c r="W62" s="79"/>
      <c r="X62" s="79"/>
      <c r="Y62" s="109"/>
      <c r="Z62" s="109"/>
      <c r="AA62" s="79"/>
      <c r="AB62" s="79"/>
      <c r="AC62" s="79"/>
      <c r="AD62" s="16"/>
      <c r="AE62" s="16"/>
      <c r="AF62" s="16"/>
    </row>
    <row r="63" spans="1:33">
      <c r="A63" s="22" t="s">
        <v>304</v>
      </c>
      <c r="B63" s="20"/>
      <c r="C63" s="20"/>
      <c r="D63" s="20"/>
      <c r="E63" s="20"/>
      <c r="F63" s="20"/>
      <c r="G63" s="20"/>
      <c r="H63" s="20"/>
      <c r="I63" s="20"/>
      <c r="J63" s="20"/>
      <c r="K63" s="20"/>
      <c r="L63" s="20"/>
      <c r="M63" s="20"/>
      <c r="N63" s="20"/>
      <c r="O63" s="22"/>
      <c r="P63" s="20"/>
      <c r="Q63" s="20"/>
      <c r="R63" s="20"/>
      <c r="S63" s="20"/>
      <c r="T63" s="20"/>
      <c r="U63" s="20"/>
      <c r="V63" s="20"/>
      <c r="W63" s="20"/>
      <c r="X63" s="20"/>
      <c r="Y63" s="20"/>
      <c r="Z63" s="20"/>
      <c r="AA63" s="20"/>
      <c r="AB63" s="20"/>
      <c r="AC63" s="20"/>
      <c r="AD63" s="20"/>
      <c r="AE63" s="20"/>
      <c r="AF63" s="20"/>
    </row>
  </sheetData>
  <sheetProtection sheet="1" selectLockedCells="1"/>
  <mergeCells count="173">
    <mergeCell ref="Y53:AC53"/>
    <mergeCell ref="C54:I54"/>
    <mergeCell ref="J54:N54"/>
    <mergeCell ref="O54:S54"/>
    <mergeCell ref="T54:X54"/>
    <mergeCell ref="Y54:AC54"/>
    <mergeCell ref="C52:I52"/>
    <mergeCell ref="J52:N52"/>
    <mergeCell ref="O52:S52"/>
    <mergeCell ref="T52:X52"/>
    <mergeCell ref="Y52:AC52"/>
    <mergeCell ref="C53:I53"/>
    <mergeCell ref="J53:N53"/>
    <mergeCell ref="O53:S53"/>
    <mergeCell ref="T53:X53"/>
    <mergeCell ref="C50:I51"/>
    <mergeCell ref="J50:S50"/>
    <mergeCell ref="T50:X50"/>
    <mergeCell ref="Y50:AC50"/>
    <mergeCell ref="J51:N51"/>
    <mergeCell ref="O51:S51"/>
    <mergeCell ref="T51:X51"/>
    <mergeCell ref="Y51:AC51"/>
    <mergeCell ref="C61:I61"/>
    <mergeCell ref="J61:N61"/>
    <mergeCell ref="O61:S61"/>
    <mergeCell ref="T61:X61"/>
    <mergeCell ref="Y61:AC61"/>
    <mergeCell ref="C60:I60"/>
    <mergeCell ref="J60:N60"/>
    <mergeCell ref="O60:S60"/>
    <mergeCell ref="T60:X60"/>
    <mergeCell ref="Y60:AC60"/>
    <mergeCell ref="C59:I59"/>
    <mergeCell ref="J59:N59"/>
    <mergeCell ref="O59:S59"/>
    <mergeCell ref="T59:X59"/>
    <mergeCell ref="Y59:AC59"/>
    <mergeCell ref="C58:I58"/>
    <mergeCell ref="J58:N58"/>
    <mergeCell ref="O58:S58"/>
    <mergeCell ref="T58:X58"/>
    <mergeCell ref="Y58:AC58"/>
    <mergeCell ref="C57:I57"/>
    <mergeCell ref="J57:N57"/>
    <mergeCell ref="O57:S57"/>
    <mergeCell ref="T57:X57"/>
    <mergeCell ref="Y57:AC57"/>
    <mergeCell ref="C56:I56"/>
    <mergeCell ref="J56:N56"/>
    <mergeCell ref="O56:S56"/>
    <mergeCell ref="T56:X56"/>
    <mergeCell ref="Y56:AC56"/>
    <mergeCell ref="C55:I55"/>
    <mergeCell ref="J55:N55"/>
    <mergeCell ref="O55:S55"/>
    <mergeCell ref="T55:X55"/>
    <mergeCell ref="Y55:AC55"/>
    <mergeCell ref="C47:I47"/>
    <mergeCell ref="J47:N47"/>
    <mergeCell ref="O47:S47"/>
    <mergeCell ref="T47:X47"/>
    <mergeCell ref="Y47:AC47"/>
    <mergeCell ref="C46:I46"/>
    <mergeCell ref="J46:N46"/>
    <mergeCell ref="O46:S46"/>
    <mergeCell ref="T46:X46"/>
    <mergeCell ref="Y46:AC46"/>
    <mergeCell ref="C45:I45"/>
    <mergeCell ref="J45:N45"/>
    <mergeCell ref="O45:S45"/>
    <mergeCell ref="T45:X45"/>
    <mergeCell ref="Y45:AC45"/>
    <mergeCell ref="C44:I44"/>
    <mergeCell ref="J44:N44"/>
    <mergeCell ref="O44:S44"/>
    <mergeCell ref="T44:X44"/>
    <mergeCell ref="Y44:AC44"/>
    <mergeCell ref="C43:I43"/>
    <mergeCell ref="J43:N43"/>
    <mergeCell ref="O43:S43"/>
    <mergeCell ref="T43:X43"/>
    <mergeCell ref="Y43:AC43"/>
    <mergeCell ref="C42:I42"/>
    <mergeCell ref="J42:N42"/>
    <mergeCell ref="O42:S42"/>
    <mergeCell ref="T42:X42"/>
    <mergeCell ref="Y42:AC42"/>
    <mergeCell ref="C41:I41"/>
    <mergeCell ref="J41:N41"/>
    <mergeCell ref="O41:S41"/>
    <mergeCell ref="T41:X41"/>
    <mergeCell ref="Y41:AC41"/>
    <mergeCell ref="C40:I40"/>
    <mergeCell ref="J40:N40"/>
    <mergeCell ref="O40:S40"/>
    <mergeCell ref="T40:X40"/>
    <mergeCell ref="Y40:AC40"/>
    <mergeCell ref="C39:I39"/>
    <mergeCell ref="J39:N39"/>
    <mergeCell ref="O39:S39"/>
    <mergeCell ref="T39:X39"/>
    <mergeCell ref="Y39:AC39"/>
    <mergeCell ref="C38:I38"/>
    <mergeCell ref="J38:N38"/>
    <mergeCell ref="O38:S38"/>
    <mergeCell ref="T38:X38"/>
    <mergeCell ref="Y38:AC38"/>
    <mergeCell ref="X29:Z29"/>
    <mergeCell ref="AA30:AC30"/>
    <mergeCell ref="C37:I37"/>
    <mergeCell ref="J37:N37"/>
    <mergeCell ref="O37:S37"/>
    <mergeCell ref="T37:X37"/>
    <mergeCell ref="Y37:AC37"/>
    <mergeCell ref="C36:I36"/>
    <mergeCell ref="J36:N36"/>
    <mergeCell ref="O36:S36"/>
    <mergeCell ref="T36:X36"/>
    <mergeCell ref="Y36:AC36"/>
    <mergeCell ref="L30:N30"/>
    <mergeCell ref="O30:Q30"/>
    <mergeCell ref="R30:T30"/>
    <mergeCell ref="U30:W30"/>
    <mergeCell ref="X30:Z30"/>
    <mergeCell ref="S17:W17"/>
    <mergeCell ref="N18:R18"/>
    <mergeCell ref="C34:I35"/>
    <mergeCell ref="J34:S34"/>
    <mergeCell ref="T34:X34"/>
    <mergeCell ref="Y34:AC34"/>
    <mergeCell ref="J35:N35"/>
    <mergeCell ref="O35:S35"/>
    <mergeCell ref="T35:X35"/>
    <mergeCell ref="Y35:AC35"/>
    <mergeCell ref="C19:H19"/>
    <mergeCell ref="X19:AC19"/>
    <mergeCell ref="I19:M19"/>
    <mergeCell ref="N19:R19"/>
    <mergeCell ref="S19:W19"/>
    <mergeCell ref="C28:K29"/>
    <mergeCell ref="C30:K30"/>
    <mergeCell ref="AA28:AC29"/>
    <mergeCell ref="L28:N29"/>
    <mergeCell ref="O28:T28"/>
    <mergeCell ref="U28:Z28"/>
    <mergeCell ref="O29:Q29"/>
    <mergeCell ref="R29:T29"/>
    <mergeCell ref="U29:W29"/>
    <mergeCell ref="C17:H17"/>
    <mergeCell ref="C18:H18"/>
    <mergeCell ref="C16:H16"/>
    <mergeCell ref="X16:AC16"/>
    <mergeCell ref="S18:W18"/>
    <mergeCell ref="AA4:AC4"/>
    <mergeCell ref="AA2:AC2"/>
    <mergeCell ref="AA3:AC3"/>
    <mergeCell ref="I16:M16"/>
    <mergeCell ref="N16:R16"/>
    <mergeCell ref="S16:W16"/>
    <mergeCell ref="C2:Z2"/>
    <mergeCell ref="D3:Z3"/>
    <mergeCell ref="D4:Z4"/>
    <mergeCell ref="C14:H15"/>
    <mergeCell ref="X14:AC15"/>
    <mergeCell ref="I14:M15"/>
    <mergeCell ref="N14:R15"/>
    <mergeCell ref="S14:W15"/>
    <mergeCell ref="X17:AC17"/>
    <mergeCell ref="X18:AC18"/>
    <mergeCell ref="I17:M17"/>
    <mergeCell ref="N17:R17"/>
    <mergeCell ref="I18:M18"/>
  </mergeCells>
  <phoneticPr fontId="1"/>
  <conditionalFormatting sqref="I19:M19">
    <cfRule type="expression" dxfId="11" priority="9">
      <formula>SUM($I$16:$M$18)&gt;0</formula>
    </cfRule>
  </conditionalFormatting>
  <conditionalFormatting sqref="I19:W19">
    <cfRule type="cellIs" dxfId="10" priority="4" operator="greaterThan">
      <formula>0</formula>
    </cfRule>
  </conditionalFormatting>
  <conditionalFormatting sqref="N19:R19">
    <cfRule type="expression" dxfId="9" priority="8">
      <formula>SUM($N$16:$R$18)&gt;0</formula>
    </cfRule>
  </conditionalFormatting>
  <conditionalFormatting sqref="S19:W19">
    <cfRule type="expression" dxfId="8" priority="7">
      <formula>SUM($S$16:$W$18)&gt;0</formula>
    </cfRule>
  </conditionalFormatting>
  <conditionalFormatting sqref="AA30:AC30">
    <cfRule type="expression" dxfId="7" priority="1">
      <formula>NOT($AA$30=$AG$29)</formula>
    </cfRule>
  </conditionalFormatting>
  <printOptions horizontalCentered="1"/>
  <pageMargins left="0.31496062992125984" right="0.31496062992125984" top="0.55118110236220474" bottom="0.35433070866141736"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67"/>
  <sheetViews>
    <sheetView showGridLines="0" zoomScaleNormal="100" zoomScaleSheetLayoutView="100" workbookViewId="0">
      <selection activeCell="H9" sqref="H9:L9"/>
    </sheetView>
  </sheetViews>
  <sheetFormatPr defaultColWidth="8.75" defaultRowHeight="18"/>
  <cols>
    <col min="1" max="47" width="3.125" style="2" customWidth="1"/>
    <col min="48" max="16384" width="8.75" style="2"/>
  </cols>
  <sheetData>
    <row r="1" spans="1:35" ht="15.6" customHeight="1">
      <c r="A1" s="16"/>
      <c r="B1" s="15" t="s">
        <v>64</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1:35" ht="15.6" customHeight="1">
      <c r="A2" s="16"/>
      <c r="B2" s="15" t="s">
        <v>289</v>
      </c>
      <c r="C2" s="15"/>
      <c r="D2" s="15"/>
      <c r="E2" s="15"/>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5" ht="15.6" customHeight="1">
      <c r="A3" s="16"/>
      <c r="B3" s="15"/>
      <c r="C3" s="111" t="s">
        <v>731</v>
      </c>
      <c r="D3" s="15"/>
      <c r="E3" s="15"/>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5" ht="15.6" customHeight="1">
      <c r="A4" s="16"/>
      <c r="B4" s="15"/>
      <c r="C4" s="111" t="s">
        <v>732</v>
      </c>
      <c r="D4" s="15"/>
      <c r="E4" s="15"/>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5" ht="15.6" customHeight="1">
      <c r="A5" s="16"/>
      <c r="B5" s="15"/>
      <c r="C5" s="111" t="s">
        <v>734</v>
      </c>
      <c r="D5" s="15"/>
      <c r="E5" s="15"/>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5" ht="15.6" customHeight="1">
      <c r="A6" s="16"/>
      <c r="B6" s="15"/>
      <c r="C6" s="111" t="s">
        <v>733</v>
      </c>
      <c r="D6" s="15"/>
      <c r="E6" s="15"/>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5" ht="15" customHeight="1">
      <c r="A7" s="16"/>
      <c r="B7" s="16"/>
      <c r="C7" s="223" t="s">
        <v>134</v>
      </c>
      <c r="D7" s="237"/>
      <c r="E7" s="237"/>
      <c r="F7" s="237"/>
      <c r="G7" s="238"/>
      <c r="H7" s="223" t="s">
        <v>15</v>
      </c>
      <c r="I7" s="264"/>
      <c r="J7" s="264"/>
      <c r="K7" s="264"/>
      <c r="L7" s="265"/>
      <c r="M7" s="181" t="s">
        <v>8</v>
      </c>
      <c r="N7" s="182"/>
      <c r="O7" s="182"/>
      <c r="P7" s="182"/>
      <c r="Q7" s="182"/>
      <c r="R7" s="182"/>
      <c r="S7" s="182"/>
      <c r="T7" s="182"/>
      <c r="U7" s="182"/>
      <c r="V7" s="183"/>
      <c r="W7" s="181" t="s">
        <v>9</v>
      </c>
      <c r="X7" s="182"/>
      <c r="Y7" s="182"/>
      <c r="Z7" s="182"/>
      <c r="AA7" s="182"/>
      <c r="AB7" s="182"/>
      <c r="AC7" s="182"/>
      <c r="AD7" s="182"/>
      <c r="AE7" s="182"/>
      <c r="AF7" s="183"/>
      <c r="AG7" s="16"/>
      <c r="AH7" s="16"/>
      <c r="AI7" s="1" t="s">
        <v>720</v>
      </c>
    </row>
    <row r="8" spans="1:35" ht="15" customHeight="1">
      <c r="A8" s="16"/>
      <c r="B8" s="16"/>
      <c r="C8" s="239"/>
      <c r="D8" s="240"/>
      <c r="E8" s="240"/>
      <c r="F8" s="240"/>
      <c r="G8" s="241"/>
      <c r="H8" s="266"/>
      <c r="I8" s="267"/>
      <c r="J8" s="267"/>
      <c r="K8" s="267"/>
      <c r="L8" s="268"/>
      <c r="M8" s="181" t="s">
        <v>94</v>
      </c>
      <c r="N8" s="182"/>
      <c r="O8" s="182"/>
      <c r="P8" s="182"/>
      <c r="Q8" s="183"/>
      <c r="R8" s="229" t="s">
        <v>95</v>
      </c>
      <c r="S8" s="242"/>
      <c r="T8" s="242"/>
      <c r="U8" s="242"/>
      <c r="V8" s="243"/>
      <c r="W8" s="181" t="s">
        <v>94</v>
      </c>
      <c r="X8" s="182"/>
      <c r="Y8" s="182"/>
      <c r="Z8" s="182"/>
      <c r="AA8" s="183"/>
      <c r="AB8" s="229" t="s">
        <v>95</v>
      </c>
      <c r="AC8" s="242"/>
      <c r="AD8" s="242"/>
      <c r="AE8" s="242"/>
      <c r="AF8" s="243"/>
      <c r="AG8" s="16"/>
      <c r="AH8" s="16"/>
      <c r="AI8" s="1"/>
    </row>
    <row r="9" spans="1:35" ht="15" customHeight="1">
      <c r="A9" s="16"/>
      <c r="B9" s="16"/>
      <c r="C9" s="189" t="s">
        <v>137</v>
      </c>
      <c r="D9" s="157" t="s">
        <v>303</v>
      </c>
      <c r="E9" s="157"/>
      <c r="F9" s="157"/>
      <c r="G9" s="221"/>
      <c r="H9" s="257"/>
      <c r="I9" s="184"/>
      <c r="J9" s="184"/>
      <c r="K9" s="184"/>
      <c r="L9" s="185"/>
      <c r="M9" s="257"/>
      <c r="N9" s="184"/>
      <c r="O9" s="184"/>
      <c r="P9" s="184"/>
      <c r="Q9" s="185"/>
      <c r="R9" s="258"/>
      <c r="S9" s="259"/>
      <c r="T9" s="259"/>
      <c r="U9" s="259"/>
      <c r="V9" s="260"/>
      <c r="W9" s="257"/>
      <c r="X9" s="184"/>
      <c r="Y9" s="184"/>
      <c r="Z9" s="184"/>
      <c r="AA9" s="185"/>
      <c r="AB9" s="258"/>
      <c r="AC9" s="259"/>
      <c r="AD9" s="259"/>
      <c r="AE9" s="259"/>
      <c r="AF9" s="260"/>
      <c r="AG9" s="16"/>
      <c r="AH9" s="16"/>
      <c r="AI9" s="10" t="str">
        <f>IF(SUM(H56:AF56)=0,"←施設数が未記入です。","")</f>
        <v>←施設数が未記入です。</v>
      </c>
    </row>
    <row r="10" spans="1:35" ht="15" customHeight="1">
      <c r="A10" s="16"/>
      <c r="B10" s="16"/>
      <c r="C10" s="190"/>
      <c r="D10" s="157" t="s">
        <v>138</v>
      </c>
      <c r="E10" s="157"/>
      <c r="F10" s="157"/>
      <c r="G10" s="221"/>
      <c r="H10" s="257"/>
      <c r="I10" s="184"/>
      <c r="J10" s="184"/>
      <c r="K10" s="184"/>
      <c r="L10" s="185"/>
      <c r="M10" s="257"/>
      <c r="N10" s="184"/>
      <c r="O10" s="184"/>
      <c r="P10" s="184"/>
      <c r="Q10" s="185"/>
      <c r="R10" s="258"/>
      <c r="S10" s="259"/>
      <c r="T10" s="259"/>
      <c r="U10" s="259"/>
      <c r="V10" s="260"/>
      <c r="W10" s="257"/>
      <c r="X10" s="184"/>
      <c r="Y10" s="184"/>
      <c r="Z10" s="184"/>
      <c r="AA10" s="185"/>
      <c r="AB10" s="258"/>
      <c r="AC10" s="259"/>
      <c r="AD10" s="259"/>
      <c r="AE10" s="259"/>
      <c r="AF10" s="260"/>
      <c r="AG10" s="16"/>
      <c r="AH10" s="16"/>
    </row>
    <row r="11" spans="1:35" ht="15" customHeight="1">
      <c r="A11" s="16"/>
      <c r="B11" s="16"/>
      <c r="C11" s="190"/>
      <c r="D11" s="157" t="s">
        <v>139</v>
      </c>
      <c r="E11" s="157"/>
      <c r="F11" s="157"/>
      <c r="G11" s="221"/>
      <c r="H11" s="257"/>
      <c r="I11" s="184"/>
      <c r="J11" s="184"/>
      <c r="K11" s="184"/>
      <c r="L11" s="185"/>
      <c r="M11" s="257"/>
      <c r="N11" s="184"/>
      <c r="O11" s="184"/>
      <c r="P11" s="184"/>
      <c r="Q11" s="185"/>
      <c r="R11" s="258"/>
      <c r="S11" s="259"/>
      <c r="T11" s="259"/>
      <c r="U11" s="259"/>
      <c r="V11" s="260"/>
      <c r="W11" s="257"/>
      <c r="X11" s="184"/>
      <c r="Y11" s="184"/>
      <c r="Z11" s="184"/>
      <c r="AA11" s="185"/>
      <c r="AB11" s="258"/>
      <c r="AC11" s="259"/>
      <c r="AD11" s="259"/>
      <c r="AE11" s="259"/>
      <c r="AF11" s="260"/>
      <c r="AG11" s="16"/>
      <c r="AH11" s="16"/>
    </row>
    <row r="12" spans="1:35" ht="15" customHeight="1">
      <c r="A12" s="16"/>
      <c r="B12" s="16"/>
      <c r="C12" s="190"/>
      <c r="D12" s="157" t="s">
        <v>140</v>
      </c>
      <c r="E12" s="157"/>
      <c r="F12" s="157"/>
      <c r="G12" s="221"/>
      <c r="H12" s="257"/>
      <c r="I12" s="184"/>
      <c r="J12" s="184"/>
      <c r="K12" s="184"/>
      <c r="L12" s="185"/>
      <c r="M12" s="257"/>
      <c r="N12" s="184"/>
      <c r="O12" s="184"/>
      <c r="P12" s="184"/>
      <c r="Q12" s="185"/>
      <c r="R12" s="258"/>
      <c r="S12" s="259"/>
      <c r="T12" s="259"/>
      <c r="U12" s="259"/>
      <c r="V12" s="260"/>
      <c r="W12" s="257"/>
      <c r="X12" s="184"/>
      <c r="Y12" s="184"/>
      <c r="Z12" s="184"/>
      <c r="AA12" s="185"/>
      <c r="AB12" s="258"/>
      <c r="AC12" s="259"/>
      <c r="AD12" s="259"/>
      <c r="AE12" s="259"/>
      <c r="AF12" s="260"/>
      <c r="AG12" s="16"/>
      <c r="AH12" s="16"/>
    </row>
    <row r="13" spans="1:35" ht="15" customHeight="1">
      <c r="A13" s="16"/>
      <c r="B13" s="16"/>
      <c r="C13" s="190"/>
      <c r="D13" s="157" t="s">
        <v>141</v>
      </c>
      <c r="E13" s="157"/>
      <c r="F13" s="157"/>
      <c r="G13" s="221"/>
      <c r="H13" s="257"/>
      <c r="I13" s="184"/>
      <c r="J13" s="184"/>
      <c r="K13" s="184"/>
      <c r="L13" s="185"/>
      <c r="M13" s="257"/>
      <c r="N13" s="184"/>
      <c r="O13" s="184"/>
      <c r="P13" s="184"/>
      <c r="Q13" s="185"/>
      <c r="R13" s="258"/>
      <c r="S13" s="259"/>
      <c r="T13" s="259"/>
      <c r="U13" s="259"/>
      <c r="V13" s="260"/>
      <c r="W13" s="257"/>
      <c r="X13" s="184"/>
      <c r="Y13" s="184"/>
      <c r="Z13" s="184"/>
      <c r="AA13" s="185"/>
      <c r="AB13" s="258"/>
      <c r="AC13" s="259"/>
      <c r="AD13" s="259"/>
      <c r="AE13" s="259"/>
      <c r="AF13" s="260"/>
      <c r="AG13" s="16"/>
      <c r="AH13" s="16"/>
    </row>
    <row r="14" spans="1:35" ht="15" customHeight="1">
      <c r="A14" s="16"/>
      <c r="B14" s="16"/>
      <c r="C14" s="190"/>
      <c r="D14" s="157" t="s">
        <v>142</v>
      </c>
      <c r="E14" s="157"/>
      <c r="F14" s="157"/>
      <c r="G14" s="221"/>
      <c r="H14" s="257"/>
      <c r="I14" s="184"/>
      <c r="J14" s="184"/>
      <c r="K14" s="184"/>
      <c r="L14" s="185"/>
      <c r="M14" s="257"/>
      <c r="N14" s="184"/>
      <c r="O14" s="184"/>
      <c r="P14" s="184"/>
      <c r="Q14" s="185"/>
      <c r="R14" s="258"/>
      <c r="S14" s="259"/>
      <c r="T14" s="259"/>
      <c r="U14" s="259"/>
      <c r="V14" s="260"/>
      <c r="W14" s="257"/>
      <c r="X14" s="184"/>
      <c r="Y14" s="184"/>
      <c r="Z14" s="184"/>
      <c r="AA14" s="185"/>
      <c r="AB14" s="258"/>
      <c r="AC14" s="259"/>
      <c r="AD14" s="259"/>
      <c r="AE14" s="259"/>
      <c r="AF14" s="260"/>
      <c r="AG14" s="16"/>
      <c r="AH14" s="16"/>
    </row>
    <row r="15" spans="1:35" ht="15" customHeight="1">
      <c r="A15" s="16"/>
      <c r="B15" s="16"/>
      <c r="C15" s="191"/>
      <c r="D15" s="157" t="s">
        <v>143</v>
      </c>
      <c r="E15" s="157"/>
      <c r="F15" s="157"/>
      <c r="G15" s="221"/>
      <c r="H15" s="257"/>
      <c r="I15" s="184"/>
      <c r="J15" s="184"/>
      <c r="K15" s="184"/>
      <c r="L15" s="185"/>
      <c r="M15" s="257"/>
      <c r="N15" s="184"/>
      <c r="O15" s="184"/>
      <c r="P15" s="184"/>
      <c r="Q15" s="185"/>
      <c r="R15" s="258"/>
      <c r="S15" s="259"/>
      <c r="T15" s="259"/>
      <c r="U15" s="259"/>
      <c r="V15" s="260"/>
      <c r="W15" s="257"/>
      <c r="X15" s="184"/>
      <c r="Y15" s="184"/>
      <c r="Z15" s="184"/>
      <c r="AA15" s="185"/>
      <c r="AB15" s="258"/>
      <c r="AC15" s="259"/>
      <c r="AD15" s="259"/>
      <c r="AE15" s="259"/>
      <c r="AF15" s="260"/>
      <c r="AG15" s="16"/>
      <c r="AH15" s="16"/>
    </row>
    <row r="16" spans="1:35" ht="15" customHeight="1">
      <c r="A16" s="16"/>
      <c r="B16" s="16"/>
      <c r="C16" s="188" t="s">
        <v>144</v>
      </c>
      <c r="D16" s="157" t="s">
        <v>145</v>
      </c>
      <c r="E16" s="157"/>
      <c r="F16" s="157"/>
      <c r="G16" s="221"/>
      <c r="H16" s="257"/>
      <c r="I16" s="184"/>
      <c r="J16" s="184"/>
      <c r="K16" s="184"/>
      <c r="L16" s="185"/>
      <c r="M16" s="257"/>
      <c r="N16" s="184"/>
      <c r="O16" s="184"/>
      <c r="P16" s="184"/>
      <c r="Q16" s="185"/>
      <c r="R16" s="258"/>
      <c r="S16" s="259"/>
      <c r="T16" s="259"/>
      <c r="U16" s="259"/>
      <c r="V16" s="260"/>
      <c r="W16" s="257"/>
      <c r="X16" s="184"/>
      <c r="Y16" s="184"/>
      <c r="Z16" s="184"/>
      <c r="AA16" s="185"/>
      <c r="AB16" s="258"/>
      <c r="AC16" s="259"/>
      <c r="AD16" s="259"/>
      <c r="AE16" s="259"/>
      <c r="AF16" s="260"/>
      <c r="AG16" s="16"/>
      <c r="AH16" s="16"/>
    </row>
    <row r="17" spans="1:34" ht="15" customHeight="1">
      <c r="A17" s="16"/>
      <c r="B17" s="16"/>
      <c r="C17" s="188"/>
      <c r="D17" s="157" t="s">
        <v>146</v>
      </c>
      <c r="E17" s="157"/>
      <c r="F17" s="157"/>
      <c r="G17" s="221"/>
      <c r="H17" s="257"/>
      <c r="I17" s="184"/>
      <c r="J17" s="184"/>
      <c r="K17" s="184"/>
      <c r="L17" s="185"/>
      <c r="M17" s="257"/>
      <c r="N17" s="184"/>
      <c r="O17" s="184"/>
      <c r="P17" s="184"/>
      <c r="Q17" s="185"/>
      <c r="R17" s="258"/>
      <c r="S17" s="259"/>
      <c r="T17" s="259"/>
      <c r="U17" s="259"/>
      <c r="V17" s="260"/>
      <c r="W17" s="257"/>
      <c r="X17" s="184"/>
      <c r="Y17" s="184"/>
      <c r="Z17" s="184"/>
      <c r="AA17" s="185"/>
      <c r="AB17" s="258"/>
      <c r="AC17" s="259"/>
      <c r="AD17" s="259"/>
      <c r="AE17" s="259"/>
      <c r="AF17" s="260"/>
      <c r="AG17" s="16"/>
      <c r="AH17" s="16"/>
    </row>
    <row r="18" spans="1:34" ht="15" customHeight="1">
      <c r="A18" s="16"/>
      <c r="B18" s="16"/>
      <c r="C18" s="188"/>
      <c r="D18" s="157" t="s">
        <v>147</v>
      </c>
      <c r="E18" s="157"/>
      <c r="F18" s="157"/>
      <c r="G18" s="221"/>
      <c r="H18" s="257"/>
      <c r="I18" s="184"/>
      <c r="J18" s="184"/>
      <c r="K18" s="184"/>
      <c r="L18" s="185"/>
      <c r="M18" s="257"/>
      <c r="N18" s="184"/>
      <c r="O18" s="184"/>
      <c r="P18" s="184"/>
      <c r="Q18" s="185"/>
      <c r="R18" s="258"/>
      <c r="S18" s="259"/>
      <c r="T18" s="259"/>
      <c r="U18" s="259"/>
      <c r="V18" s="260"/>
      <c r="W18" s="257"/>
      <c r="X18" s="184"/>
      <c r="Y18" s="184"/>
      <c r="Z18" s="184"/>
      <c r="AA18" s="185"/>
      <c r="AB18" s="258"/>
      <c r="AC18" s="259"/>
      <c r="AD18" s="259"/>
      <c r="AE18" s="259"/>
      <c r="AF18" s="260"/>
      <c r="AG18" s="16"/>
      <c r="AH18" s="16"/>
    </row>
    <row r="19" spans="1:34" ht="15" customHeight="1">
      <c r="A19" s="16"/>
      <c r="B19" s="16"/>
      <c r="C19" s="188"/>
      <c r="D19" s="157" t="s">
        <v>148</v>
      </c>
      <c r="E19" s="157"/>
      <c r="F19" s="157"/>
      <c r="G19" s="221"/>
      <c r="H19" s="257"/>
      <c r="I19" s="184"/>
      <c r="J19" s="184"/>
      <c r="K19" s="184"/>
      <c r="L19" s="185"/>
      <c r="M19" s="257"/>
      <c r="N19" s="184"/>
      <c r="O19" s="184"/>
      <c r="P19" s="184"/>
      <c r="Q19" s="185"/>
      <c r="R19" s="258"/>
      <c r="S19" s="259"/>
      <c r="T19" s="259"/>
      <c r="U19" s="259"/>
      <c r="V19" s="260"/>
      <c r="W19" s="257"/>
      <c r="X19" s="184"/>
      <c r="Y19" s="184"/>
      <c r="Z19" s="184"/>
      <c r="AA19" s="185"/>
      <c r="AB19" s="258"/>
      <c r="AC19" s="259"/>
      <c r="AD19" s="259"/>
      <c r="AE19" s="259"/>
      <c r="AF19" s="260"/>
      <c r="AG19" s="16"/>
      <c r="AH19" s="16"/>
    </row>
    <row r="20" spans="1:34" ht="15" customHeight="1">
      <c r="A20" s="16"/>
      <c r="B20" s="16"/>
      <c r="C20" s="188"/>
      <c r="D20" s="157" t="s">
        <v>149</v>
      </c>
      <c r="E20" s="157"/>
      <c r="F20" s="157"/>
      <c r="G20" s="221"/>
      <c r="H20" s="257"/>
      <c r="I20" s="184"/>
      <c r="J20" s="184"/>
      <c r="K20" s="184"/>
      <c r="L20" s="185"/>
      <c r="M20" s="257"/>
      <c r="N20" s="184"/>
      <c r="O20" s="184"/>
      <c r="P20" s="184"/>
      <c r="Q20" s="185"/>
      <c r="R20" s="258"/>
      <c r="S20" s="259"/>
      <c r="T20" s="259"/>
      <c r="U20" s="259"/>
      <c r="V20" s="260"/>
      <c r="W20" s="257"/>
      <c r="X20" s="184"/>
      <c r="Y20" s="184"/>
      <c r="Z20" s="184"/>
      <c r="AA20" s="185"/>
      <c r="AB20" s="258"/>
      <c r="AC20" s="259"/>
      <c r="AD20" s="259"/>
      <c r="AE20" s="259"/>
      <c r="AF20" s="260"/>
      <c r="AG20" s="16"/>
      <c r="AH20" s="16"/>
    </row>
    <row r="21" spans="1:34" ht="15" customHeight="1">
      <c r="A21" s="16"/>
      <c r="B21" s="16"/>
      <c r="C21" s="188"/>
      <c r="D21" s="157" t="s">
        <v>150</v>
      </c>
      <c r="E21" s="157"/>
      <c r="F21" s="157"/>
      <c r="G21" s="221"/>
      <c r="H21" s="257"/>
      <c r="I21" s="184"/>
      <c r="J21" s="184"/>
      <c r="K21" s="184"/>
      <c r="L21" s="185"/>
      <c r="M21" s="257"/>
      <c r="N21" s="184"/>
      <c r="O21" s="184"/>
      <c r="P21" s="184"/>
      <c r="Q21" s="185"/>
      <c r="R21" s="258"/>
      <c r="S21" s="259"/>
      <c r="T21" s="259"/>
      <c r="U21" s="259"/>
      <c r="V21" s="260"/>
      <c r="W21" s="257"/>
      <c r="X21" s="184"/>
      <c r="Y21" s="184"/>
      <c r="Z21" s="184"/>
      <c r="AA21" s="185"/>
      <c r="AB21" s="258"/>
      <c r="AC21" s="259"/>
      <c r="AD21" s="259"/>
      <c r="AE21" s="259"/>
      <c r="AF21" s="260"/>
      <c r="AG21" s="16"/>
      <c r="AH21" s="16"/>
    </row>
    <row r="22" spans="1:34" ht="15" customHeight="1">
      <c r="A22" s="16"/>
      <c r="B22" s="16"/>
      <c r="C22" s="188"/>
      <c r="D22" s="157" t="s">
        <v>151</v>
      </c>
      <c r="E22" s="157"/>
      <c r="F22" s="157"/>
      <c r="G22" s="221"/>
      <c r="H22" s="257"/>
      <c r="I22" s="184"/>
      <c r="J22" s="184"/>
      <c r="K22" s="184"/>
      <c r="L22" s="185"/>
      <c r="M22" s="257"/>
      <c r="N22" s="184"/>
      <c r="O22" s="184"/>
      <c r="P22" s="184"/>
      <c r="Q22" s="185"/>
      <c r="R22" s="258"/>
      <c r="S22" s="259"/>
      <c r="T22" s="259"/>
      <c r="U22" s="259"/>
      <c r="V22" s="260"/>
      <c r="W22" s="257"/>
      <c r="X22" s="184"/>
      <c r="Y22" s="184"/>
      <c r="Z22" s="184"/>
      <c r="AA22" s="185"/>
      <c r="AB22" s="258"/>
      <c r="AC22" s="259"/>
      <c r="AD22" s="259"/>
      <c r="AE22" s="259"/>
      <c r="AF22" s="260"/>
      <c r="AG22" s="16"/>
      <c r="AH22" s="16"/>
    </row>
    <row r="23" spans="1:34" ht="15" customHeight="1">
      <c r="A23" s="16"/>
      <c r="B23" s="16"/>
      <c r="C23" s="187" t="s">
        <v>152</v>
      </c>
      <c r="D23" s="157" t="s">
        <v>153</v>
      </c>
      <c r="E23" s="157"/>
      <c r="F23" s="157"/>
      <c r="G23" s="221"/>
      <c r="H23" s="257"/>
      <c r="I23" s="184"/>
      <c r="J23" s="184"/>
      <c r="K23" s="184"/>
      <c r="L23" s="185"/>
      <c r="M23" s="257"/>
      <c r="N23" s="184"/>
      <c r="O23" s="184"/>
      <c r="P23" s="184"/>
      <c r="Q23" s="185"/>
      <c r="R23" s="258"/>
      <c r="S23" s="259"/>
      <c r="T23" s="259"/>
      <c r="U23" s="259"/>
      <c r="V23" s="260"/>
      <c r="W23" s="257"/>
      <c r="X23" s="184"/>
      <c r="Y23" s="184"/>
      <c r="Z23" s="184"/>
      <c r="AA23" s="185"/>
      <c r="AB23" s="258"/>
      <c r="AC23" s="259"/>
      <c r="AD23" s="259"/>
      <c r="AE23" s="259"/>
      <c r="AF23" s="260"/>
      <c r="AG23" s="16"/>
      <c r="AH23" s="16"/>
    </row>
    <row r="24" spans="1:34" ht="15" customHeight="1">
      <c r="A24" s="16"/>
      <c r="B24" s="16"/>
      <c r="C24" s="187"/>
      <c r="D24" s="157" t="s">
        <v>154</v>
      </c>
      <c r="E24" s="157"/>
      <c r="F24" s="157"/>
      <c r="G24" s="221"/>
      <c r="H24" s="257"/>
      <c r="I24" s="184"/>
      <c r="J24" s="184"/>
      <c r="K24" s="184"/>
      <c r="L24" s="185"/>
      <c r="M24" s="257"/>
      <c r="N24" s="184"/>
      <c r="O24" s="184"/>
      <c r="P24" s="184"/>
      <c r="Q24" s="185"/>
      <c r="R24" s="258"/>
      <c r="S24" s="259"/>
      <c r="T24" s="259"/>
      <c r="U24" s="259"/>
      <c r="V24" s="260"/>
      <c r="W24" s="257"/>
      <c r="X24" s="184"/>
      <c r="Y24" s="184"/>
      <c r="Z24" s="184"/>
      <c r="AA24" s="185"/>
      <c r="AB24" s="258"/>
      <c r="AC24" s="259"/>
      <c r="AD24" s="259"/>
      <c r="AE24" s="259"/>
      <c r="AF24" s="260"/>
      <c r="AG24" s="16"/>
      <c r="AH24" s="16"/>
    </row>
    <row r="25" spans="1:34" ht="15" customHeight="1">
      <c r="A25" s="16"/>
      <c r="B25" s="16"/>
      <c r="C25" s="187"/>
      <c r="D25" s="157" t="s">
        <v>155</v>
      </c>
      <c r="E25" s="157"/>
      <c r="F25" s="157"/>
      <c r="G25" s="221"/>
      <c r="H25" s="257"/>
      <c r="I25" s="184"/>
      <c r="J25" s="184"/>
      <c r="K25" s="184"/>
      <c r="L25" s="185"/>
      <c r="M25" s="257"/>
      <c r="N25" s="184"/>
      <c r="O25" s="184"/>
      <c r="P25" s="184"/>
      <c r="Q25" s="185"/>
      <c r="R25" s="258"/>
      <c r="S25" s="259"/>
      <c r="T25" s="259"/>
      <c r="U25" s="259"/>
      <c r="V25" s="260"/>
      <c r="W25" s="257"/>
      <c r="X25" s="184"/>
      <c r="Y25" s="184"/>
      <c r="Z25" s="184"/>
      <c r="AA25" s="185"/>
      <c r="AB25" s="258"/>
      <c r="AC25" s="259"/>
      <c r="AD25" s="259"/>
      <c r="AE25" s="259"/>
      <c r="AF25" s="260"/>
      <c r="AG25" s="16"/>
      <c r="AH25" s="16"/>
    </row>
    <row r="26" spans="1:34" ht="15" customHeight="1">
      <c r="A26" s="16"/>
      <c r="B26" s="16"/>
      <c r="C26" s="187"/>
      <c r="D26" s="157" t="s">
        <v>156</v>
      </c>
      <c r="E26" s="157"/>
      <c r="F26" s="157"/>
      <c r="G26" s="221"/>
      <c r="H26" s="257"/>
      <c r="I26" s="184"/>
      <c r="J26" s="184"/>
      <c r="K26" s="184"/>
      <c r="L26" s="185"/>
      <c r="M26" s="257"/>
      <c r="N26" s="184"/>
      <c r="O26" s="184"/>
      <c r="P26" s="184"/>
      <c r="Q26" s="185"/>
      <c r="R26" s="258"/>
      <c r="S26" s="259"/>
      <c r="T26" s="259"/>
      <c r="U26" s="259"/>
      <c r="V26" s="260"/>
      <c r="W26" s="257"/>
      <c r="X26" s="184"/>
      <c r="Y26" s="184"/>
      <c r="Z26" s="184"/>
      <c r="AA26" s="185"/>
      <c r="AB26" s="258"/>
      <c r="AC26" s="259"/>
      <c r="AD26" s="259"/>
      <c r="AE26" s="259"/>
      <c r="AF26" s="260"/>
      <c r="AG26" s="16"/>
      <c r="AH26" s="16"/>
    </row>
    <row r="27" spans="1:34" ht="15" customHeight="1">
      <c r="A27" s="16"/>
      <c r="B27" s="16"/>
      <c r="C27" s="187"/>
      <c r="D27" s="157" t="s">
        <v>157</v>
      </c>
      <c r="E27" s="157"/>
      <c r="F27" s="157"/>
      <c r="G27" s="221"/>
      <c r="H27" s="257"/>
      <c r="I27" s="184"/>
      <c r="J27" s="184"/>
      <c r="K27" s="184"/>
      <c r="L27" s="185"/>
      <c r="M27" s="257"/>
      <c r="N27" s="184"/>
      <c r="O27" s="184"/>
      <c r="P27" s="184"/>
      <c r="Q27" s="185"/>
      <c r="R27" s="258"/>
      <c r="S27" s="259"/>
      <c r="T27" s="259"/>
      <c r="U27" s="259"/>
      <c r="V27" s="260"/>
      <c r="W27" s="257"/>
      <c r="X27" s="184"/>
      <c r="Y27" s="184"/>
      <c r="Z27" s="184"/>
      <c r="AA27" s="185"/>
      <c r="AB27" s="258"/>
      <c r="AC27" s="259"/>
      <c r="AD27" s="259"/>
      <c r="AE27" s="259"/>
      <c r="AF27" s="260"/>
      <c r="AG27" s="16"/>
      <c r="AH27" s="16"/>
    </row>
    <row r="28" spans="1:34" ht="15" customHeight="1">
      <c r="A28" s="16"/>
      <c r="B28" s="16"/>
      <c r="C28" s="187"/>
      <c r="D28" s="157" t="s">
        <v>158</v>
      </c>
      <c r="E28" s="157"/>
      <c r="F28" s="157"/>
      <c r="G28" s="221"/>
      <c r="H28" s="257"/>
      <c r="I28" s="184"/>
      <c r="J28" s="184"/>
      <c r="K28" s="184"/>
      <c r="L28" s="185"/>
      <c r="M28" s="257"/>
      <c r="N28" s="184"/>
      <c r="O28" s="184"/>
      <c r="P28" s="184"/>
      <c r="Q28" s="185"/>
      <c r="R28" s="258"/>
      <c r="S28" s="259"/>
      <c r="T28" s="259"/>
      <c r="U28" s="259"/>
      <c r="V28" s="260"/>
      <c r="W28" s="257"/>
      <c r="X28" s="184"/>
      <c r="Y28" s="184"/>
      <c r="Z28" s="184"/>
      <c r="AA28" s="185"/>
      <c r="AB28" s="258"/>
      <c r="AC28" s="259"/>
      <c r="AD28" s="259"/>
      <c r="AE28" s="259"/>
      <c r="AF28" s="260"/>
      <c r="AG28" s="16"/>
      <c r="AH28" s="16"/>
    </row>
    <row r="29" spans="1:34" ht="15" customHeight="1">
      <c r="A29" s="16"/>
      <c r="B29" s="16"/>
      <c r="C29" s="187"/>
      <c r="D29" s="157" t="s">
        <v>159</v>
      </c>
      <c r="E29" s="157"/>
      <c r="F29" s="157"/>
      <c r="G29" s="221"/>
      <c r="H29" s="257"/>
      <c r="I29" s="184"/>
      <c r="J29" s="184"/>
      <c r="K29" s="184"/>
      <c r="L29" s="185"/>
      <c r="M29" s="257"/>
      <c r="N29" s="184"/>
      <c r="O29" s="184"/>
      <c r="P29" s="184"/>
      <c r="Q29" s="185"/>
      <c r="R29" s="258"/>
      <c r="S29" s="259"/>
      <c r="T29" s="259"/>
      <c r="U29" s="259"/>
      <c r="V29" s="260"/>
      <c r="W29" s="257"/>
      <c r="X29" s="184"/>
      <c r="Y29" s="184"/>
      <c r="Z29" s="184"/>
      <c r="AA29" s="185"/>
      <c r="AB29" s="258"/>
      <c r="AC29" s="259"/>
      <c r="AD29" s="259"/>
      <c r="AE29" s="259"/>
      <c r="AF29" s="260"/>
      <c r="AG29" s="16"/>
      <c r="AH29" s="16"/>
    </row>
    <row r="30" spans="1:34" ht="15" customHeight="1">
      <c r="A30" s="16"/>
      <c r="B30" s="16"/>
      <c r="C30" s="187"/>
      <c r="D30" s="157" t="s">
        <v>160</v>
      </c>
      <c r="E30" s="157"/>
      <c r="F30" s="157"/>
      <c r="G30" s="221"/>
      <c r="H30" s="257"/>
      <c r="I30" s="184"/>
      <c r="J30" s="184"/>
      <c r="K30" s="184"/>
      <c r="L30" s="185"/>
      <c r="M30" s="257"/>
      <c r="N30" s="184"/>
      <c r="O30" s="184"/>
      <c r="P30" s="184"/>
      <c r="Q30" s="185"/>
      <c r="R30" s="258"/>
      <c r="S30" s="259"/>
      <c r="T30" s="259"/>
      <c r="U30" s="259"/>
      <c r="V30" s="260"/>
      <c r="W30" s="257"/>
      <c r="X30" s="184"/>
      <c r="Y30" s="184"/>
      <c r="Z30" s="184"/>
      <c r="AA30" s="185"/>
      <c r="AB30" s="258"/>
      <c r="AC30" s="259"/>
      <c r="AD30" s="259"/>
      <c r="AE30" s="259"/>
      <c r="AF30" s="260"/>
      <c r="AG30" s="16"/>
      <c r="AH30" s="16"/>
    </row>
    <row r="31" spans="1:34" ht="15" customHeight="1">
      <c r="A31" s="16"/>
      <c r="B31" s="16"/>
      <c r="C31" s="187"/>
      <c r="D31" s="157" t="s">
        <v>161</v>
      </c>
      <c r="E31" s="157"/>
      <c r="F31" s="157"/>
      <c r="G31" s="221"/>
      <c r="H31" s="257"/>
      <c r="I31" s="184"/>
      <c r="J31" s="184"/>
      <c r="K31" s="184"/>
      <c r="L31" s="185"/>
      <c r="M31" s="257"/>
      <c r="N31" s="184"/>
      <c r="O31" s="184"/>
      <c r="P31" s="184"/>
      <c r="Q31" s="185"/>
      <c r="R31" s="258"/>
      <c r="S31" s="259"/>
      <c r="T31" s="259"/>
      <c r="U31" s="259"/>
      <c r="V31" s="260"/>
      <c r="W31" s="257"/>
      <c r="X31" s="184"/>
      <c r="Y31" s="184"/>
      <c r="Z31" s="184"/>
      <c r="AA31" s="185"/>
      <c r="AB31" s="258"/>
      <c r="AC31" s="259"/>
      <c r="AD31" s="259"/>
      <c r="AE31" s="259"/>
      <c r="AF31" s="260"/>
      <c r="AG31" s="16"/>
      <c r="AH31" s="16"/>
    </row>
    <row r="32" spans="1:34" ht="15" customHeight="1">
      <c r="A32" s="16"/>
      <c r="B32" s="16"/>
      <c r="C32" s="187" t="s">
        <v>162</v>
      </c>
      <c r="D32" s="157" t="s">
        <v>163</v>
      </c>
      <c r="E32" s="157"/>
      <c r="F32" s="157"/>
      <c r="G32" s="221"/>
      <c r="H32" s="257"/>
      <c r="I32" s="184"/>
      <c r="J32" s="184"/>
      <c r="K32" s="184"/>
      <c r="L32" s="185"/>
      <c r="M32" s="257"/>
      <c r="N32" s="184"/>
      <c r="O32" s="184"/>
      <c r="P32" s="184"/>
      <c r="Q32" s="185"/>
      <c r="R32" s="258"/>
      <c r="S32" s="259"/>
      <c r="T32" s="259"/>
      <c r="U32" s="259"/>
      <c r="V32" s="260"/>
      <c r="W32" s="257"/>
      <c r="X32" s="184"/>
      <c r="Y32" s="184"/>
      <c r="Z32" s="184"/>
      <c r="AA32" s="185"/>
      <c r="AB32" s="258"/>
      <c r="AC32" s="259"/>
      <c r="AD32" s="259"/>
      <c r="AE32" s="259"/>
      <c r="AF32" s="260"/>
      <c r="AG32" s="16"/>
      <c r="AH32" s="16"/>
    </row>
    <row r="33" spans="1:34" ht="15" customHeight="1">
      <c r="A33" s="16"/>
      <c r="B33" s="16"/>
      <c r="C33" s="187"/>
      <c r="D33" s="157" t="s">
        <v>164</v>
      </c>
      <c r="E33" s="157"/>
      <c r="F33" s="157"/>
      <c r="G33" s="221"/>
      <c r="H33" s="257"/>
      <c r="I33" s="184"/>
      <c r="J33" s="184"/>
      <c r="K33" s="184"/>
      <c r="L33" s="185"/>
      <c r="M33" s="257"/>
      <c r="N33" s="184"/>
      <c r="O33" s="184"/>
      <c r="P33" s="184"/>
      <c r="Q33" s="185"/>
      <c r="R33" s="258"/>
      <c r="S33" s="259"/>
      <c r="T33" s="259"/>
      <c r="U33" s="259"/>
      <c r="V33" s="260"/>
      <c r="W33" s="257"/>
      <c r="X33" s="184"/>
      <c r="Y33" s="184"/>
      <c r="Z33" s="184"/>
      <c r="AA33" s="185"/>
      <c r="AB33" s="258"/>
      <c r="AC33" s="259"/>
      <c r="AD33" s="259"/>
      <c r="AE33" s="259"/>
      <c r="AF33" s="260"/>
      <c r="AG33" s="16"/>
      <c r="AH33" s="16"/>
    </row>
    <row r="34" spans="1:34" ht="15" customHeight="1">
      <c r="A34" s="16"/>
      <c r="B34" s="16"/>
      <c r="C34" s="187"/>
      <c r="D34" s="157" t="s">
        <v>165</v>
      </c>
      <c r="E34" s="157"/>
      <c r="F34" s="157"/>
      <c r="G34" s="221"/>
      <c r="H34" s="257"/>
      <c r="I34" s="184"/>
      <c r="J34" s="184"/>
      <c r="K34" s="184"/>
      <c r="L34" s="185"/>
      <c r="M34" s="257"/>
      <c r="N34" s="184"/>
      <c r="O34" s="184"/>
      <c r="P34" s="184"/>
      <c r="Q34" s="185"/>
      <c r="R34" s="258"/>
      <c r="S34" s="259"/>
      <c r="T34" s="259"/>
      <c r="U34" s="259"/>
      <c r="V34" s="260"/>
      <c r="W34" s="257"/>
      <c r="X34" s="184"/>
      <c r="Y34" s="184"/>
      <c r="Z34" s="184"/>
      <c r="AA34" s="185"/>
      <c r="AB34" s="258"/>
      <c r="AC34" s="259"/>
      <c r="AD34" s="259"/>
      <c r="AE34" s="259"/>
      <c r="AF34" s="260"/>
      <c r="AG34" s="16"/>
      <c r="AH34" s="16"/>
    </row>
    <row r="35" spans="1:34" ht="15" customHeight="1">
      <c r="A35" s="16"/>
      <c r="B35" s="16"/>
      <c r="C35" s="187"/>
      <c r="D35" s="157" t="s">
        <v>166</v>
      </c>
      <c r="E35" s="157"/>
      <c r="F35" s="157"/>
      <c r="G35" s="221"/>
      <c r="H35" s="257"/>
      <c r="I35" s="184"/>
      <c r="J35" s="184"/>
      <c r="K35" s="184"/>
      <c r="L35" s="185"/>
      <c r="M35" s="257"/>
      <c r="N35" s="184"/>
      <c r="O35" s="184"/>
      <c r="P35" s="184"/>
      <c r="Q35" s="185"/>
      <c r="R35" s="258"/>
      <c r="S35" s="259"/>
      <c r="T35" s="259"/>
      <c r="U35" s="259"/>
      <c r="V35" s="260"/>
      <c r="W35" s="257"/>
      <c r="X35" s="184"/>
      <c r="Y35" s="184"/>
      <c r="Z35" s="184"/>
      <c r="AA35" s="185"/>
      <c r="AB35" s="258"/>
      <c r="AC35" s="259"/>
      <c r="AD35" s="259"/>
      <c r="AE35" s="259"/>
      <c r="AF35" s="260"/>
      <c r="AG35" s="16"/>
      <c r="AH35" s="16"/>
    </row>
    <row r="36" spans="1:34" ht="15" customHeight="1">
      <c r="A36" s="16"/>
      <c r="B36" s="16"/>
      <c r="C36" s="187"/>
      <c r="D36" s="157" t="s">
        <v>167</v>
      </c>
      <c r="E36" s="157"/>
      <c r="F36" s="157"/>
      <c r="G36" s="221"/>
      <c r="H36" s="257"/>
      <c r="I36" s="184"/>
      <c r="J36" s="184"/>
      <c r="K36" s="184"/>
      <c r="L36" s="185"/>
      <c r="M36" s="257"/>
      <c r="N36" s="184"/>
      <c r="O36" s="184"/>
      <c r="P36" s="184"/>
      <c r="Q36" s="185"/>
      <c r="R36" s="258"/>
      <c r="S36" s="259"/>
      <c r="T36" s="259"/>
      <c r="U36" s="259"/>
      <c r="V36" s="260"/>
      <c r="W36" s="257"/>
      <c r="X36" s="184"/>
      <c r="Y36" s="184"/>
      <c r="Z36" s="184"/>
      <c r="AA36" s="185"/>
      <c r="AB36" s="258"/>
      <c r="AC36" s="259"/>
      <c r="AD36" s="259"/>
      <c r="AE36" s="259"/>
      <c r="AF36" s="260"/>
      <c r="AG36" s="16"/>
      <c r="AH36" s="16"/>
    </row>
    <row r="37" spans="1:34" ht="15" customHeight="1">
      <c r="A37" s="16"/>
      <c r="B37" s="16"/>
      <c r="C37" s="187"/>
      <c r="D37" s="157" t="s">
        <v>168</v>
      </c>
      <c r="E37" s="157"/>
      <c r="F37" s="157"/>
      <c r="G37" s="221"/>
      <c r="H37" s="257"/>
      <c r="I37" s="184"/>
      <c r="J37" s="184"/>
      <c r="K37" s="184"/>
      <c r="L37" s="185"/>
      <c r="M37" s="257"/>
      <c r="N37" s="184"/>
      <c r="O37" s="184"/>
      <c r="P37" s="184"/>
      <c r="Q37" s="185"/>
      <c r="R37" s="258"/>
      <c r="S37" s="259"/>
      <c r="T37" s="259"/>
      <c r="U37" s="259"/>
      <c r="V37" s="260"/>
      <c r="W37" s="257"/>
      <c r="X37" s="184"/>
      <c r="Y37" s="184"/>
      <c r="Z37" s="184"/>
      <c r="AA37" s="185"/>
      <c r="AB37" s="258"/>
      <c r="AC37" s="259"/>
      <c r="AD37" s="259"/>
      <c r="AE37" s="259"/>
      <c r="AF37" s="260"/>
      <c r="AG37" s="16"/>
      <c r="AH37" s="16"/>
    </row>
    <row r="38" spans="1:34" ht="15" customHeight="1">
      <c r="A38" s="16"/>
      <c r="B38" s="16"/>
      <c r="C38" s="187"/>
      <c r="D38" s="157" t="s">
        <v>169</v>
      </c>
      <c r="E38" s="157"/>
      <c r="F38" s="157"/>
      <c r="G38" s="221"/>
      <c r="H38" s="257"/>
      <c r="I38" s="184"/>
      <c r="J38" s="184"/>
      <c r="K38" s="184"/>
      <c r="L38" s="185"/>
      <c r="M38" s="257"/>
      <c r="N38" s="184"/>
      <c r="O38" s="184"/>
      <c r="P38" s="184"/>
      <c r="Q38" s="185"/>
      <c r="R38" s="258"/>
      <c r="S38" s="259"/>
      <c r="T38" s="259"/>
      <c r="U38" s="259"/>
      <c r="V38" s="260"/>
      <c r="W38" s="257"/>
      <c r="X38" s="184"/>
      <c r="Y38" s="184"/>
      <c r="Z38" s="184"/>
      <c r="AA38" s="185"/>
      <c r="AB38" s="258"/>
      <c r="AC38" s="259"/>
      <c r="AD38" s="259"/>
      <c r="AE38" s="259"/>
      <c r="AF38" s="260"/>
      <c r="AG38" s="16"/>
      <c r="AH38" s="16"/>
    </row>
    <row r="39" spans="1:34" ht="15" customHeight="1">
      <c r="A39" s="16"/>
      <c r="B39" s="16"/>
      <c r="C39" s="187" t="s">
        <v>170</v>
      </c>
      <c r="D39" s="157" t="s">
        <v>171</v>
      </c>
      <c r="E39" s="157"/>
      <c r="F39" s="157"/>
      <c r="G39" s="221"/>
      <c r="H39" s="257"/>
      <c r="I39" s="184"/>
      <c r="J39" s="184"/>
      <c r="K39" s="184"/>
      <c r="L39" s="185"/>
      <c r="M39" s="257"/>
      <c r="N39" s="184"/>
      <c r="O39" s="184"/>
      <c r="P39" s="184"/>
      <c r="Q39" s="185"/>
      <c r="R39" s="258"/>
      <c r="S39" s="259"/>
      <c r="T39" s="259"/>
      <c r="U39" s="259"/>
      <c r="V39" s="260"/>
      <c r="W39" s="257"/>
      <c r="X39" s="184"/>
      <c r="Y39" s="184"/>
      <c r="Z39" s="184"/>
      <c r="AA39" s="185"/>
      <c r="AB39" s="258"/>
      <c r="AC39" s="259"/>
      <c r="AD39" s="259"/>
      <c r="AE39" s="259"/>
      <c r="AF39" s="260"/>
      <c r="AG39" s="16"/>
      <c r="AH39" s="16"/>
    </row>
    <row r="40" spans="1:34" ht="15" customHeight="1">
      <c r="A40" s="16"/>
      <c r="B40" s="16"/>
      <c r="C40" s="187"/>
      <c r="D40" s="157" t="s">
        <v>172</v>
      </c>
      <c r="E40" s="157"/>
      <c r="F40" s="157"/>
      <c r="G40" s="221"/>
      <c r="H40" s="257"/>
      <c r="I40" s="184"/>
      <c r="J40" s="184"/>
      <c r="K40" s="184"/>
      <c r="L40" s="185"/>
      <c r="M40" s="257"/>
      <c r="N40" s="184"/>
      <c r="O40" s="184"/>
      <c r="P40" s="184"/>
      <c r="Q40" s="185"/>
      <c r="R40" s="258"/>
      <c r="S40" s="259"/>
      <c r="T40" s="259"/>
      <c r="U40" s="259"/>
      <c r="V40" s="260"/>
      <c r="W40" s="257"/>
      <c r="X40" s="184"/>
      <c r="Y40" s="184"/>
      <c r="Z40" s="184"/>
      <c r="AA40" s="185"/>
      <c r="AB40" s="258"/>
      <c r="AC40" s="259"/>
      <c r="AD40" s="259"/>
      <c r="AE40" s="259"/>
      <c r="AF40" s="260"/>
      <c r="AG40" s="16"/>
      <c r="AH40" s="16"/>
    </row>
    <row r="41" spans="1:34" ht="15" customHeight="1">
      <c r="A41" s="16"/>
      <c r="B41" s="16"/>
      <c r="C41" s="187"/>
      <c r="D41" s="157" t="s">
        <v>173</v>
      </c>
      <c r="E41" s="157"/>
      <c r="F41" s="157"/>
      <c r="G41" s="221"/>
      <c r="H41" s="257"/>
      <c r="I41" s="184"/>
      <c r="J41" s="184"/>
      <c r="K41" s="184"/>
      <c r="L41" s="185"/>
      <c r="M41" s="257"/>
      <c r="N41" s="184"/>
      <c r="O41" s="184"/>
      <c r="P41" s="184"/>
      <c r="Q41" s="185"/>
      <c r="R41" s="258"/>
      <c r="S41" s="259"/>
      <c r="T41" s="259"/>
      <c r="U41" s="259"/>
      <c r="V41" s="260"/>
      <c r="W41" s="257"/>
      <c r="X41" s="184"/>
      <c r="Y41" s="184"/>
      <c r="Z41" s="184"/>
      <c r="AA41" s="185"/>
      <c r="AB41" s="258"/>
      <c r="AC41" s="259"/>
      <c r="AD41" s="259"/>
      <c r="AE41" s="259"/>
      <c r="AF41" s="260"/>
      <c r="AG41" s="16"/>
      <c r="AH41" s="16"/>
    </row>
    <row r="42" spans="1:34" ht="15" customHeight="1">
      <c r="A42" s="16"/>
      <c r="B42" s="16"/>
      <c r="C42" s="187"/>
      <c r="D42" s="157" t="s">
        <v>174</v>
      </c>
      <c r="E42" s="157"/>
      <c r="F42" s="157"/>
      <c r="G42" s="221"/>
      <c r="H42" s="257"/>
      <c r="I42" s="184"/>
      <c r="J42" s="184"/>
      <c r="K42" s="184"/>
      <c r="L42" s="185"/>
      <c r="M42" s="257"/>
      <c r="N42" s="184"/>
      <c r="O42" s="184"/>
      <c r="P42" s="184"/>
      <c r="Q42" s="185"/>
      <c r="R42" s="258"/>
      <c r="S42" s="259"/>
      <c r="T42" s="259"/>
      <c r="U42" s="259"/>
      <c r="V42" s="260"/>
      <c r="W42" s="257"/>
      <c r="X42" s="184"/>
      <c r="Y42" s="184"/>
      <c r="Z42" s="184"/>
      <c r="AA42" s="185"/>
      <c r="AB42" s="258"/>
      <c r="AC42" s="259"/>
      <c r="AD42" s="259"/>
      <c r="AE42" s="259"/>
      <c r="AF42" s="260"/>
      <c r="AG42" s="16"/>
      <c r="AH42" s="16"/>
    </row>
    <row r="43" spans="1:34" ht="15" customHeight="1">
      <c r="A43" s="16"/>
      <c r="B43" s="16"/>
      <c r="C43" s="187"/>
      <c r="D43" s="157" t="s">
        <v>175</v>
      </c>
      <c r="E43" s="157"/>
      <c r="F43" s="157"/>
      <c r="G43" s="221"/>
      <c r="H43" s="257"/>
      <c r="I43" s="184"/>
      <c r="J43" s="184"/>
      <c r="K43" s="184"/>
      <c r="L43" s="185"/>
      <c r="M43" s="257"/>
      <c r="N43" s="184"/>
      <c r="O43" s="184"/>
      <c r="P43" s="184"/>
      <c r="Q43" s="185"/>
      <c r="R43" s="258"/>
      <c r="S43" s="259"/>
      <c r="T43" s="259"/>
      <c r="U43" s="259"/>
      <c r="V43" s="260"/>
      <c r="W43" s="257"/>
      <c r="X43" s="184"/>
      <c r="Y43" s="184"/>
      <c r="Z43" s="184"/>
      <c r="AA43" s="185"/>
      <c r="AB43" s="258"/>
      <c r="AC43" s="259"/>
      <c r="AD43" s="259"/>
      <c r="AE43" s="259"/>
      <c r="AF43" s="260"/>
      <c r="AG43" s="16"/>
      <c r="AH43" s="16"/>
    </row>
    <row r="44" spans="1:34" ht="15" customHeight="1">
      <c r="A44" s="16"/>
      <c r="B44" s="16"/>
      <c r="C44" s="187" t="s">
        <v>176</v>
      </c>
      <c r="D44" s="157" t="s">
        <v>177</v>
      </c>
      <c r="E44" s="157"/>
      <c r="F44" s="157"/>
      <c r="G44" s="221"/>
      <c r="H44" s="257"/>
      <c r="I44" s="184"/>
      <c r="J44" s="184"/>
      <c r="K44" s="184"/>
      <c r="L44" s="185"/>
      <c r="M44" s="257"/>
      <c r="N44" s="184"/>
      <c r="O44" s="184"/>
      <c r="P44" s="184"/>
      <c r="Q44" s="185"/>
      <c r="R44" s="258"/>
      <c r="S44" s="259"/>
      <c r="T44" s="259"/>
      <c r="U44" s="259"/>
      <c r="V44" s="260"/>
      <c r="W44" s="257"/>
      <c r="X44" s="184"/>
      <c r="Y44" s="184"/>
      <c r="Z44" s="184"/>
      <c r="AA44" s="185"/>
      <c r="AB44" s="258"/>
      <c r="AC44" s="259"/>
      <c r="AD44" s="259"/>
      <c r="AE44" s="259"/>
      <c r="AF44" s="260"/>
      <c r="AG44" s="16"/>
      <c r="AH44" s="16"/>
    </row>
    <row r="45" spans="1:34" ht="15" customHeight="1">
      <c r="A45" s="16"/>
      <c r="B45" s="16"/>
      <c r="C45" s="187"/>
      <c r="D45" s="157" t="s">
        <v>178</v>
      </c>
      <c r="E45" s="157"/>
      <c r="F45" s="157"/>
      <c r="G45" s="221"/>
      <c r="H45" s="257"/>
      <c r="I45" s="184"/>
      <c r="J45" s="184"/>
      <c r="K45" s="184"/>
      <c r="L45" s="185"/>
      <c r="M45" s="257"/>
      <c r="N45" s="184"/>
      <c r="O45" s="184"/>
      <c r="P45" s="184"/>
      <c r="Q45" s="185"/>
      <c r="R45" s="258"/>
      <c r="S45" s="259"/>
      <c r="T45" s="259"/>
      <c r="U45" s="259"/>
      <c r="V45" s="260"/>
      <c r="W45" s="257"/>
      <c r="X45" s="184"/>
      <c r="Y45" s="184"/>
      <c r="Z45" s="184"/>
      <c r="AA45" s="185"/>
      <c r="AB45" s="258"/>
      <c r="AC45" s="259"/>
      <c r="AD45" s="259"/>
      <c r="AE45" s="259"/>
      <c r="AF45" s="260"/>
      <c r="AG45" s="16"/>
      <c r="AH45" s="16"/>
    </row>
    <row r="46" spans="1:34" ht="15" customHeight="1">
      <c r="A46" s="16"/>
      <c r="B46" s="16"/>
      <c r="C46" s="187"/>
      <c r="D46" s="157" t="s">
        <v>179</v>
      </c>
      <c r="E46" s="157"/>
      <c r="F46" s="157"/>
      <c r="G46" s="221"/>
      <c r="H46" s="257"/>
      <c r="I46" s="184"/>
      <c r="J46" s="184"/>
      <c r="K46" s="184"/>
      <c r="L46" s="185"/>
      <c r="M46" s="257"/>
      <c r="N46" s="184"/>
      <c r="O46" s="184"/>
      <c r="P46" s="184"/>
      <c r="Q46" s="185"/>
      <c r="R46" s="258"/>
      <c r="S46" s="259"/>
      <c r="T46" s="259"/>
      <c r="U46" s="259"/>
      <c r="V46" s="260"/>
      <c r="W46" s="257"/>
      <c r="X46" s="184"/>
      <c r="Y46" s="184"/>
      <c r="Z46" s="184"/>
      <c r="AA46" s="185"/>
      <c r="AB46" s="258"/>
      <c r="AC46" s="259"/>
      <c r="AD46" s="259"/>
      <c r="AE46" s="259"/>
      <c r="AF46" s="260"/>
      <c r="AG46" s="16"/>
      <c r="AH46" s="16"/>
    </row>
    <row r="47" spans="1:34" ht="15" customHeight="1">
      <c r="A47" s="16"/>
      <c r="B47" s="16"/>
      <c r="C47" s="187"/>
      <c r="D47" s="157" t="s">
        <v>180</v>
      </c>
      <c r="E47" s="157"/>
      <c r="F47" s="157"/>
      <c r="G47" s="221"/>
      <c r="H47" s="257"/>
      <c r="I47" s="184"/>
      <c r="J47" s="184"/>
      <c r="K47" s="184"/>
      <c r="L47" s="185"/>
      <c r="M47" s="257"/>
      <c r="N47" s="184"/>
      <c r="O47" s="184"/>
      <c r="P47" s="184"/>
      <c r="Q47" s="185"/>
      <c r="R47" s="258"/>
      <c r="S47" s="259"/>
      <c r="T47" s="259"/>
      <c r="U47" s="259"/>
      <c r="V47" s="260"/>
      <c r="W47" s="257"/>
      <c r="X47" s="184"/>
      <c r="Y47" s="184"/>
      <c r="Z47" s="184"/>
      <c r="AA47" s="185"/>
      <c r="AB47" s="258"/>
      <c r="AC47" s="259"/>
      <c r="AD47" s="259"/>
      <c r="AE47" s="259"/>
      <c r="AF47" s="260"/>
      <c r="AG47" s="16"/>
      <c r="AH47" s="16"/>
    </row>
    <row r="48" spans="1:34" ht="15" customHeight="1">
      <c r="A48" s="16"/>
      <c r="B48" s="16"/>
      <c r="C48" s="187" t="s">
        <v>181</v>
      </c>
      <c r="D48" s="157" t="s">
        <v>182</v>
      </c>
      <c r="E48" s="157"/>
      <c r="F48" s="157"/>
      <c r="G48" s="221"/>
      <c r="H48" s="257"/>
      <c r="I48" s="184"/>
      <c r="J48" s="184"/>
      <c r="K48" s="184"/>
      <c r="L48" s="185"/>
      <c r="M48" s="257"/>
      <c r="N48" s="184"/>
      <c r="O48" s="184"/>
      <c r="P48" s="184"/>
      <c r="Q48" s="185"/>
      <c r="R48" s="258"/>
      <c r="S48" s="259"/>
      <c r="T48" s="259"/>
      <c r="U48" s="259"/>
      <c r="V48" s="260"/>
      <c r="W48" s="257"/>
      <c r="X48" s="184"/>
      <c r="Y48" s="184"/>
      <c r="Z48" s="184"/>
      <c r="AA48" s="185"/>
      <c r="AB48" s="258"/>
      <c r="AC48" s="259"/>
      <c r="AD48" s="259"/>
      <c r="AE48" s="259"/>
      <c r="AF48" s="260"/>
      <c r="AG48" s="16"/>
      <c r="AH48" s="16"/>
    </row>
    <row r="49" spans="1:34" ht="15" customHeight="1">
      <c r="A49" s="16"/>
      <c r="B49" s="16"/>
      <c r="C49" s="187"/>
      <c r="D49" s="157" t="s">
        <v>183</v>
      </c>
      <c r="E49" s="157"/>
      <c r="F49" s="157"/>
      <c r="G49" s="221"/>
      <c r="H49" s="257"/>
      <c r="I49" s="184"/>
      <c r="J49" s="184"/>
      <c r="K49" s="184"/>
      <c r="L49" s="185"/>
      <c r="M49" s="257"/>
      <c r="N49" s="184"/>
      <c r="O49" s="184"/>
      <c r="P49" s="184"/>
      <c r="Q49" s="185"/>
      <c r="R49" s="258"/>
      <c r="S49" s="259"/>
      <c r="T49" s="259"/>
      <c r="U49" s="259"/>
      <c r="V49" s="260"/>
      <c r="W49" s="257"/>
      <c r="X49" s="184"/>
      <c r="Y49" s="184"/>
      <c r="Z49" s="184"/>
      <c r="AA49" s="185"/>
      <c r="AB49" s="258"/>
      <c r="AC49" s="259"/>
      <c r="AD49" s="259"/>
      <c r="AE49" s="259"/>
      <c r="AF49" s="260"/>
      <c r="AG49" s="16"/>
      <c r="AH49" s="16"/>
    </row>
    <row r="50" spans="1:34" ht="15" customHeight="1">
      <c r="A50" s="16"/>
      <c r="B50" s="16"/>
      <c r="C50" s="187"/>
      <c r="D50" s="157" t="s">
        <v>184</v>
      </c>
      <c r="E50" s="157"/>
      <c r="F50" s="157"/>
      <c r="G50" s="221"/>
      <c r="H50" s="257"/>
      <c r="I50" s="184"/>
      <c r="J50" s="184"/>
      <c r="K50" s="184"/>
      <c r="L50" s="185"/>
      <c r="M50" s="257"/>
      <c r="N50" s="184"/>
      <c r="O50" s="184"/>
      <c r="P50" s="184"/>
      <c r="Q50" s="185"/>
      <c r="R50" s="258"/>
      <c r="S50" s="259"/>
      <c r="T50" s="259"/>
      <c r="U50" s="259"/>
      <c r="V50" s="260"/>
      <c r="W50" s="257"/>
      <c r="X50" s="184"/>
      <c r="Y50" s="184"/>
      <c r="Z50" s="184"/>
      <c r="AA50" s="185"/>
      <c r="AB50" s="258"/>
      <c r="AC50" s="259"/>
      <c r="AD50" s="259"/>
      <c r="AE50" s="259"/>
      <c r="AF50" s="260"/>
      <c r="AG50" s="16"/>
      <c r="AH50" s="16"/>
    </row>
    <row r="51" spans="1:34" ht="15" customHeight="1">
      <c r="A51" s="16"/>
      <c r="B51" s="16"/>
      <c r="C51" s="187"/>
      <c r="D51" s="157" t="s">
        <v>185</v>
      </c>
      <c r="E51" s="157"/>
      <c r="F51" s="157"/>
      <c r="G51" s="221"/>
      <c r="H51" s="257"/>
      <c r="I51" s="184"/>
      <c r="J51" s="184"/>
      <c r="K51" s="184"/>
      <c r="L51" s="185"/>
      <c r="M51" s="257"/>
      <c r="N51" s="184"/>
      <c r="O51" s="184"/>
      <c r="P51" s="184"/>
      <c r="Q51" s="185"/>
      <c r="R51" s="258"/>
      <c r="S51" s="259"/>
      <c r="T51" s="259"/>
      <c r="U51" s="259"/>
      <c r="V51" s="260"/>
      <c r="W51" s="257"/>
      <c r="X51" s="184"/>
      <c r="Y51" s="184"/>
      <c r="Z51" s="184"/>
      <c r="AA51" s="185"/>
      <c r="AB51" s="258"/>
      <c r="AC51" s="259"/>
      <c r="AD51" s="259"/>
      <c r="AE51" s="259"/>
      <c r="AF51" s="260"/>
      <c r="AG51" s="16"/>
      <c r="AH51" s="16"/>
    </row>
    <row r="52" spans="1:34" ht="15" customHeight="1">
      <c r="A52" s="16"/>
      <c r="B52" s="16"/>
      <c r="C52" s="187"/>
      <c r="D52" s="157" t="s">
        <v>186</v>
      </c>
      <c r="E52" s="157"/>
      <c r="F52" s="157"/>
      <c r="G52" s="221"/>
      <c r="H52" s="257"/>
      <c r="I52" s="184"/>
      <c r="J52" s="184"/>
      <c r="K52" s="184"/>
      <c r="L52" s="185"/>
      <c r="M52" s="257"/>
      <c r="N52" s="184"/>
      <c r="O52" s="184"/>
      <c r="P52" s="184"/>
      <c r="Q52" s="185"/>
      <c r="R52" s="258"/>
      <c r="S52" s="259"/>
      <c r="T52" s="259"/>
      <c r="U52" s="259"/>
      <c r="V52" s="260"/>
      <c r="W52" s="257"/>
      <c r="X52" s="184"/>
      <c r="Y52" s="184"/>
      <c r="Z52" s="184"/>
      <c r="AA52" s="185"/>
      <c r="AB52" s="258"/>
      <c r="AC52" s="259"/>
      <c r="AD52" s="259"/>
      <c r="AE52" s="259"/>
      <c r="AF52" s="260"/>
      <c r="AG52" s="16"/>
      <c r="AH52" s="16"/>
    </row>
    <row r="53" spans="1:34" ht="15" customHeight="1">
      <c r="A53" s="16"/>
      <c r="B53" s="16"/>
      <c r="C53" s="187"/>
      <c r="D53" s="157" t="s">
        <v>187</v>
      </c>
      <c r="E53" s="157"/>
      <c r="F53" s="157"/>
      <c r="G53" s="221"/>
      <c r="H53" s="257"/>
      <c r="I53" s="184"/>
      <c r="J53" s="184"/>
      <c r="K53" s="184"/>
      <c r="L53" s="185"/>
      <c r="M53" s="257"/>
      <c r="N53" s="184"/>
      <c r="O53" s="184"/>
      <c r="P53" s="184"/>
      <c r="Q53" s="185"/>
      <c r="R53" s="258"/>
      <c r="S53" s="259"/>
      <c r="T53" s="259"/>
      <c r="U53" s="259"/>
      <c r="V53" s="260"/>
      <c r="W53" s="257"/>
      <c r="X53" s="184"/>
      <c r="Y53" s="184"/>
      <c r="Z53" s="184"/>
      <c r="AA53" s="185"/>
      <c r="AB53" s="258"/>
      <c r="AC53" s="259"/>
      <c r="AD53" s="259"/>
      <c r="AE53" s="259"/>
      <c r="AF53" s="260"/>
      <c r="AG53" s="16"/>
      <c r="AH53" s="16"/>
    </row>
    <row r="54" spans="1:34" ht="15" customHeight="1">
      <c r="A54" s="16"/>
      <c r="B54" s="16"/>
      <c r="C54" s="187"/>
      <c r="D54" s="157" t="s">
        <v>188</v>
      </c>
      <c r="E54" s="157"/>
      <c r="F54" s="157"/>
      <c r="G54" s="221"/>
      <c r="H54" s="477"/>
      <c r="I54" s="477"/>
      <c r="J54" s="477"/>
      <c r="K54" s="477"/>
      <c r="L54" s="477"/>
      <c r="M54" s="257"/>
      <c r="N54" s="184"/>
      <c r="O54" s="184"/>
      <c r="P54" s="184"/>
      <c r="Q54" s="185"/>
      <c r="R54" s="258"/>
      <c r="S54" s="259"/>
      <c r="T54" s="259"/>
      <c r="U54" s="259"/>
      <c r="V54" s="260"/>
      <c r="W54" s="257"/>
      <c r="X54" s="184"/>
      <c r="Y54" s="184"/>
      <c r="Z54" s="184"/>
      <c r="AA54" s="185"/>
      <c r="AB54" s="258"/>
      <c r="AC54" s="259"/>
      <c r="AD54" s="259"/>
      <c r="AE54" s="259"/>
      <c r="AF54" s="260"/>
      <c r="AG54" s="16"/>
      <c r="AH54" s="16"/>
    </row>
    <row r="55" spans="1:34" ht="15" customHeight="1">
      <c r="A55" s="16"/>
      <c r="B55" s="16"/>
      <c r="C55" s="187"/>
      <c r="D55" s="157" t="s">
        <v>189</v>
      </c>
      <c r="E55" s="157"/>
      <c r="F55" s="157"/>
      <c r="G55" s="221"/>
      <c r="H55" s="257"/>
      <c r="I55" s="184"/>
      <c r="J55" s="184"/>
      <c r="K55" s="184"/>
      <c r="L55" s="185"/>
      <c r="M55" s="257"/>
      <c r="N55" s="184"/>
      <c r="O55" s="184"/>
      <c r="P55" s="184"/>
      <c r="Q55" s="185"/>
      <c r="R55" s="258"/>
      <c r="S55" s="259"/>
      <c r="T55" s="259"/>
      <c r="U55" s="259"/>
      <c r="V55" s="260"/>
      <c r="W55" s="257"/>
      <c r="X55" s="184"/>
      <c r="Y55" s="184"/>
      <c r="Z55" s="184"/>
      <c r="AA55" s="185"/>
      <c r="AB55" s="258"/>
      <c r="AC55" s="259"/>
      <c r="AD55" s="259"/>
      <c r="AE55" s="259"/>
      <c r="AF55" s="260"/>
      <c r="AG55" s="16"/>
      <c r="AH55" s="16"/>
    </row>
    <row r="56" spans="1:34" ht="15" customHeight="1">
      <c r="A56" s="16"/>
      <c r="B56" s="16"/>
      <c r="C56" s="157" t="s">
        <v>6</v>
      </c>
      <c r="D56" s="157"/>
      <c r="E56" s="157"/>
      <c r="F56" s="157"/>
      <c r="G56" s="221"/>
      <c r="H56" s="261">
        <f>SUM(H9:L55)</f>
        <v>0</v>
      </c>
      <c r="I56" s="262"/>
      <c r="J56" s="262"/>
      <c r="K56" s="262"/>
      <c r="L56" s="263"/>
      <c r="M56" s="261">
        <f t="shared" ref="M56" si="0">SUM(M9:Q55)</f>
        <v>0</v>
      </c>
      <c r="N56" s="262"/>
      <c r="O56" s="262"/>
      <c r="P56" s="262"/>
      <c r="Q56" s="263"/>
      <c r="R56" s="261">
        <f t="shared" ref="R56" si="1">SUM(R9:V55)</f>
        <v>0</v>
      </c>
      <c r="S56" s="262"/>
      <c r="T56" s="262"/>
      <c r="U56" s="262"/>
      <c r="V56" s="263"/>
      <c r="W56" s="261">
        <f t="shared" ref="W56" si="2">SUM(W9:AA55)</f>
        <v>0</v>
      </c>
      <c r="X56" s="262"/>
      <c r="Y56" s="262"/>
      <c r="Z56" s="262"/>
      <c r="AA56" s="263"/>
      <c r="AB56" s="261">
        <f t="shared" ref="AB56" si="3">SUM(AB9:AF55)</f>
        <v>0</v>
      </c>
      <c r="AC56" s="262"/>
      <c r="AD56" s="262"/>
      <c r="AE56" s="262"/>
      <c r="AF56" s="263"/>
      <c r="AG56" s="16"/>
      <c r="AH56" s="16"/>
    </row>
    <row r="57" spans="1:34" ht="15" customHeight="1">
      <c r="A57" s="16"/>
      <c r="B57" s="16"/>
      <c r="C57" s="77"/>
      <c r="D57" s="77"/>
      <c r="E57" s="77"/>
      <c r="F57" s="77"/>
      <c r="G57" s="23"/>
      <c r="H57" s="78"/>
      <c r="I57" s="79"/>
      <c r="J57" s="79"/>
      <c r="K57" s="79"/>
      <c r="L57" s="79"/>
      <c r="M57" s="78"/>
      <c r="N57" s="79"/>
      <c r="O57" s="79"/>
      <c r="P57" s="79"/>
      <c r="Q57" s="79"/>
      <c r="R57" s="78"/>
      <c r="S57" s="79"/>
      <c r="T57" s="79"/>
      <c r="U57" s="79"/>
      <c r="V57" s="79"/>
      <c r="W57" s="78"/>
      <c r="X57" s="79"/>
      <c r="Y57" s="79"/>
      <c r="Z57" s="79"/>
      <c r="AA57" s="79"/>
      <c r="AB57" s="78"/>
      <c r="AC57" s="79"/>
      <c r="AD57" s="79"/>
      <c r="AE57" s="79"/>
      <c r="AF57" s="79"/>
      <c r="AG57" s="16"/>
      <c r="AH57" s="16"/>
    </row>
    <row r="58" spans="1:34" ht="15" customHeight="1">
      <c r="A58" s="16"/>
      <c r="B58" s="16"/>
      <c r="C58" s="77"/>
      <c r="D58" s="77"/>
      <c r="E58" s="77"/>
      <c r="F58" s="77"/>
      <c r="G58" s="23"/>
      <c r="H58" s="78"/>
      <c r="I58" s="79"/>
      <c r="J58" s="79"/>
      <c r="K58" s="79"/>
      <c r="L58" s="79"/>
      <c r="M58" s="78"/>
      <c r="N58" s="79"/>
      <c r="O58" s="79"/>
      <c r="P58" s="79"/>
      <c r="Q58" s="79"/>
      <c r="R58" s="78"/>
      <c r="S58" s="79"/>
      <c r="T58" s="79"/>
      <c r="U58" s="79"/>
      <c r="V58" s="79"/>
      <c r="W58" s="78"/>
      <c r="X58" s="79"/>
      <c r="Y58" s="79"/>
      <c r="Z58" s="79"/>
      <c r="AA58" s="79"/>
      <c r="AB58" s="78"/>
      <c r="AC58" s="79"/>
      <c r="AD58" s="79"/>
      <c r="AE58" s="79"/>
      <c r="AF58" s="79"/>
      <c r="AG58" s="16"/>
      <c r="AH58" s="16"/>
    </row>
    <row r="59" spans="1:34" ht="1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row>
    <row r="60" spans="1:34" ht="1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row>
    <row r="61" spans="1:34" ht="15" customHeight="1">
      <c r="A61" s="16"/>
      <c r="B61" s="16"/>
      <c r="C61" s="16"/>
      <c r="D61" s="16"/>
      <c r="E61" s="16"/>
      <c r="F61" s="16"/>
      <c r="G61" s="16"/>
      <c r="H61" s="16"/>
      <c r="I61" s="16"/>
      <c r="J61" s="16"/>
      <c r="K61" s="16"/>
      <c r="L61" s="16"/>
      <c r="M61" s="16"/>
      <c r="N61" s="16"/>
      <c r="O61" s="16"/>
      <c r="P61" s="16"/>
      <c r="Q61" s="21"/>
      <c r="R61" s="16"/>
      <c r="S61" s="16"/>
      <c r="T61" s="21"/>
      <c r="U61" s="16"/>
      <c r="V61" s="16"/>
      <c r="W61" s="16"/>
      <c r="X61" s="16"/>
      <c r="Y61" s="16"/>
      <c r="Z61" s="16"/>
      <c r="AA61" s="16"/>
      <c r="AB61" s="16"/>
      <c r="AC61" s="16"/>
      <c r="AD61" s="16"/>
      <c r="AE61" s="16"/>
      <c r="AF61" s="16"/>
      <c r="AG61" s="16"/>
      <c r="AH61" s="16"/>
    </row>
    <row r="62" spans="1:34" ht="1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row>
    <row r="63" spans="1:34" ht="15" customHeight="1">
      <c r="A63" s="22" t="s">
        <v>1667</v>
      </c>
      <c r="B63" s="20"/>
      <c r="C63" s="20"/>
      <c r="D63" s="20"/>
      <c r="E63" s="20"/>
      <c r="F63" s="20"/>
      <c r="G63" s="20"/>
      <c r="H63" s="20"/>
      <c r="I63" s="20"/>
      <c r="J63" s="20"/>
      <c r="K63" s="20"/>
      <c r="L63" s="20"/>
      <c r="M63" s="20"/>
      <c r="N63" s="20"/>
      <c r="O63" s="20"/>
      <c r="P63" s="20"/>
      <c r="Q63" s="20"/>
      <c r="R63" s="22"/>
      <c r="S63" s="20"/>
      <c r="T63" s="20"/>
      <c r="U63" s="20"/>
      <c r="V63" s="20"/>
      <c r="W63" s="20"/>
      <c r="X63" s="20"/>
      <c r="Y63" s="20"/>
      <c r="Z63" s="20"/>
      <c r="AA63" s="20"/>
      <c r="AB63" s="20"/>
      <c r="AC63" s="20"/>
      <c r="AD63" s="20"/>
      <c r="AE63" s="20"/>
      <c r="AF63" s="20"/>
      <c r="AG63" s="20"/>
      <c r="AH63" s="20"/>
    </row>
    <row r="64" spans="1:34" ht="15" customHeight="1"/>
    <row r="65" ht="15" customHeight="1"/>
    <row r="66" ht="15" customHeight="1"/>
    <row r="67" ht="15" customHeight="1"/>
  </sheetData>
  <sheetProtection sheet="1" selectLockedCells="1"/>
  <mergeCells count="302">
    <mergeCell ref="C7:G8"/>
    <mergeCell ref="H7:L8"/>
    <mergeCell ref="M7:V7"/>
    <mergeCell ref="W7:AF7"/>
    <mergeCell ref="M8:Q8"/>
    <mergeCell ref="R8:V8"/>
    <mergeCell ref="W8:AA8"/>
    <mergeCell ref="AB8:AF8"/>
    <mergeCell ref="D9:G9"/>
    <mergeCell ref="M9:Q9"/>
    <mergeCell ref="R9:V9"/>
    <mergeCell ref="W9:AA9"/>
    <mergeCell ref="AB9:AF9"/>
    <mergeCell ref="H9:L9"/>
    <mergeCell ref="D10:G10"/>
    <mergeCell ref="D11:G11"/>
    <mergeCell ref="D12:G12"/>
    <mergeCell ref="D13:G13"/>
    <mergeCell ref="C44:C47"/>
    <mergeCell ref="C48:C55"/>
    <mergeCell ref="C39:C43"/>
    <mergeCell ref="C32:C38"/>
    <mergeCell ref="D36:G36"/>
    <mergeCell ref="D37:G37"/>
    <mergeCell ref="C23:C31"/>
    <mergeCell ref="C16:C22"/>
    <mergeCell ref="D16:G16"/>
    <mergeCell ref="D17:G17"/>
    <mergeCell ref="C9:C15"/>
    <mergeCell ref="D14:G14"/>
    <mergeCell ref="D15:G15"/>
    <mergeCell ref="D24:G24"/>
    <mergeCell ref="D25:G25"/>
    <mergeCell ref="D26:G26"/>
    <mergeCell ref="D27:G27"/>
    <mergeCell ref="D28:G28"/>
    <mergeCell ref="D29:G29"/>
    <mergeCell ref="D18:G18"/>
    <mergeCell ref="D19:G19"/>
    <mergeCell ref="D20:G20"/>
    <mergeCell ref="D21:G21"/>
    <mergeCell ref="D22:G22"/>
    <mergeCell ref="D23:G23"/>
    <mergeCell ref="D38:G38"/>
    <mergeCell ref="D39:G39"/>
    <mergeCell ref="D40:G40"/>
    <mergeCell ref="D41:G41"/>
    <mergeCell ref="D42:G42"/>
    <mergeCell ref="D43:G43"/>
    <mergeCell ref="D30:G30"/>
    <mergeCell ref="D31:G31"/>
    <mergeCell ref="D32:G32"/>
    <mergeCell ref="D33:G33"/>
    <mergeCell ref="D34:G34"/>
    <mergeCell ref="D35:G35"/>
    <mergeCell ref="D50:G50"/>
    <mergeCell ref="D51:G51"/>
    <mergeCell ref="D52:G52"/>
    <mergeCell ref="D53:G53"/>
    <mergeCell ref="D54:G54"/>
    <mergeCell ref="D55:G55"/>
    <mergeCell ref="D44:G44"/>
    <mergeCell ref="D45:G45"/>
    <mergeCell ref="D46:G46"/>
    <mergeCell ref="D47:G47"/>
    <mergeCell ref="D48:G48"/>
    <mergeCell ref="D49:G49"/>
    <mergeCell ref="H10:L10"/>
    <mergeCell ref="M10:Q10"/>
    <mergeCell ref="R10:V10"/>
    <mergeCell ref="W10:AA10"/>
    <mergeCell ref="AB10:AF10"/>
    <mergeCell ref="H11:L11"/>
    <mergeCell ref="M11:Q11"/>
    <mergeCell ref="R11:V11"/>
    <mergeCell ref="W11:AA11"/>
    <mergeCell ref="AB11:AF11"/>
    <mergeCell ref="H12:L12"/>
    <mergeCell ref="M12:Q12"/>
    <mergeCell ref="R12:V12"/>
    <mergeCell ref="W12:AA12"/>
    <mergeCell ref="AB12:AF12"/>
    <mergeCell ref="H13:L13"/>
    <mergeCell ref="M13:Q13"/>
    <mergeCell ref="R13:V13"/>
    <mergeCell ref="W13:AA13"/>
    <mergeCell ref="AB13:AF13"/>
    <mergeCell ref="H14:L14"/>
    <mergeCell ref="M14:Q14"/>
    <mergeCell ref="R14:V14"/>
    <mergeCell ref="W14:AA14"/>
    <mergeCell ref="AB14:AF14"/>
    <mergeCell ref="H15:L15"/>
    <mergeCell ref="M15:Q15"/>
    <mergeCell ref="R15:V15"/>
    <mergeCell ref="W15:AA15"/>
    <mergeCell ref="AB15:AF15"/>
    <mergeCell ref="H16:L16"/>
    <mergeCell ref="M16:Q16"/>
    <mergeCell ref="R16:V16"/>
    <mergeCell ref="W16:AA16"/>
    <mergeCell ref="AB16:AF16"/>
    <mergeCell ref="H17:L17"/>
    <mergeCell ref="M17:Q17"/>
    <mergeCell ref="R17:V17"/>
    <mergeCell ref="W17:AA17"/>
    <mergeCell ref="AB17:AF17"/>
    <mergeCell ref="H18:L18"/>
    <mergeCell ref="M18:Q18"/>
    <mergeCell ref="R18:V18"/>
    <mergeCell ref="W18:AA18"/>
    <mergeCell ref="AB18:AF18"/>
    <mergeCell ref="H19:L19"/>
    <mergeCell ref="M19:Q19"/>
    <mergeCell ref="R19:V19"/>
    <mergeCell ref="W19:AA19"/>
    <mergeCell ref="AB19:AF19"/>
    <mergeCell ref="H20:L20"/>
    <mergeCell ref="M20:Q20"/>
    <mergeCell ref="R20:V20"/>
    <mergeCell ref="W20:AA20"/>
    <mergeCell ref="AB20:AF20"/>
    <mergeCell ref="H21:L21"/>
    <mergeCell ref="M21:Q21"/>
    <mergeCell ref="R21:V21"/>
    <mergeCell ref="W21:AA21"/>
    <mergeCell ref="AB21:AF21"/>
    <mergeCell ref="H22:L22"/>
    <mergeCell ref="M22:Q22"/>
    <mergeCell ref="R22:V22"/>
    <mergeCell ref="W22:AA22"/>
    <mergeCell ref="AB22:AF22"/>
    <mergeCell ref="H23:L23"/>
    <mergeCell ref="M23:Q23"/>
    <mergeCell ref="R23:V23"/>
    <mergeCell ref="W23:AA23"/>
    <mergeCell ref="AB23:AF23"/>
    <mergeCell ref="H24:L24"/>
    <mergeCell ref="M24:Q24"/>
    <mergeCell ref="R24:V24"/>
    <mergeCell ref="W24:AA24"/>
    <mergeCell ref="AB24:AF24"/>
    <mergeCell ref="H25:L25"/>
    <mergeCell ref="M25:Q25"/>
    <mergeCell ref="R25:V25"/>
    <mergeCell ref="W25:AA25"/>
    <mergeCell ref="AB25:AF25"/>
    <mergeCell ref="H26:L26"/>
    <mergeCell ref="M26:Q26"/>
    <mergeCell ref="R26:V26"/>
    <mergeCell ref="W26:AA26"/>
    <mergeCell ref="AB26:AF26"/>
    <mergeCell ref="H27:L27"/>
    <mergeCell ref="M27:Q27"/>
    <mergeCell ref="R27:V27"/>
    <mergeCell ref="W27:AA27"/>
    <mergeCell ref="AB27:AF27"/>
    <mergeCell ref="H28:L28"/>
    <mergeCell ref="M28:Q28"/>
    <mergeCell ref="R28:V28"/>
    <mergeCell ref="W28:AA28"/>
    <mergeCell ref="AB28:AF28"/>
    <mergeCell ref="H29:L29"/>
    <mergeCell ref="M29:Q29"/>
    <mergeCell ref="R29:V29"/>
    <mergeCell ref="W29:AA29"/>
    <mergeCell ref="AB29:AF29"/>
    <mergeCell ref="H30:L30"/>
    <mergeCell ref="M30:Q30"/>
    <mergeCell ref="R30:V30"/>
    <mergeCell ref="W30:AA30"/>
    <mergeCell ref="AB30:AF30"/>
    <mergeCell ref="H31:L31"/>
    <mergeCell ref="M31:Q31"/>
    <mergeCell ref="R31:V31"/>
    <mergeCell ref="W31:AA31"/>
    <mergeCell ref="AB31:AF31"/>
    <mergeCell ref="H32:L32"/>
    <mergeCell ref="M32:Q32"/>
    <mergeCell ref="R32:V32"/>
    <mergeCell ref="W32:AA32"/>
    <mergeCell ref="AB32:AF32"/>
    <mergeCell ref="H33:L33"/>
    <mergeCell ref="M33:Q33"/>
    <mergeCell ref="R33:V33"/>
    <mergeCell ref="W33:AA33"/>
    <mergeCell ref="AB33:AF33"/>
    <mergeCell ref="H34:L34"/>
    <mergeCell ref="M34:Q34"/>
    <mergeCell ref="R34:V34"/>
    <mergeCell ref="W34:AA34"/>
    <mergeCell ref="AB34:AF34"/>
    <mergeCell ref="H35:L35"/>
    <mergeCell ref="M35:Q35"/>
    <mergeCell ref="R35:V35"/>
    <mergeCell ref="W35:AA35"/>
    <mergeCell ref="AB35:AF35"/>
    <mergeCell ref="H36:L36"/>
    <mergeCell ref="M36:Q36"/>
    <mergeCell ref="R36:V36"/>
    <mergeCell ref="W36:AA36"/>
    <mergeCell ref="AB36:AF36"/>
    <mergeCell ref="H37:L37"/>
    <mergeCell ref="M37:Q37"/>
    <mergeCell ref="R37:V37"/>
    <mergeCell ref="W37:AA37"/>
    <mergeCell ref="AB37:AF37"/>
    <mergeCell ref="H38:L38"/>
    <mergeCell ref="M38:Q38"/>
    <mergeCell ref="R38:V38"/>
    <mergeCell ref="W38:AA38"/>
    <mergeCell ref="AB38:AF38"/>
    <mergeCell ref="H39:L39"/>
    <mergeCell ref="M39:Q39"/>
    <mergeCell ref="R39:V39"/>
    <mergeCell ref="W39:AA39"/>
    <mergeCell ref="AB39:AF39"/>
    <mergeCell ref="H40:L40"/>
    <mergeCell ref="M40:Q40"/>
    <mergeCell ref="R40:V40"/>
    <mergeCell ref="W40:AA40"/>
    <mergeCell ref="AB40:AF40"/>
    <mergeCell ref="H41:L41"/>
    <mergeCell ref="M41:Q41"/>
    <mergeCell ref="R41:V41"/>
    <mergeCell ref="W41:AA41"/>
    <mergeCell ref="AB41:AF41"/>
    <mergeCell ref="H42:L42"/>
    <mergeCell ref="M42:Q42"/>
    <mergeCell ref="R42:V42"/>
    <mergeCell ref="W42:AA42"/>
    <mergeCell ref="AB42:AF42"/>
    <mergeCell ref="H43:L43"/>
    <mergeCell ref="M43:Q43"/>
    <mergeCell ref="R43:V43"/>
    <mergeCell ref="W43:AA43"/>
    <mergeCell ref="AB43:AF43"/>
    <mergeCell ref="H44:L44"/>
    <mergeCell ref="M44:Q44"/>
    <mergeCell ref="R44:V44"/>
    <mergeCell ref="W44:AA44"/>
    <mergeCell ref="AB44:AF44"/>
    <mergeCell ref="H45:L45"/>
    <mergeCell ref="M45:Q45"/>
    <mergeCell ref="R45:V45"/>
    <mergeCell ref="W45:AA45"/>
    <mergeCell ref="AB45:AF45"/>
    <mergeCell ref="H46:L46"/>
    <mergeCell ref="M46:Q46"/>
    <mergeCell ref="R46:V46"/>
    <mergeCell ref="W46:AA46"/>
    <mergeCell ref="AB46:AF46"/>
    <mergeCell ref="H47:L47"/>
    <mergeCell ref="M47:Q47"/>
    <mergeCell ref="R47:V47"/>
    <mergeCell ref="W47:AA47"/>
    <mergeCell ref="AB47:AF47"/>
    <mergeCell ref="H48:L48"/>
    <mergeCell ref="M48:Q48"/>
    <mergeCell ref="R48:V48"/>
    <mergeCell ref="W48:AA48"/>
    <mergeCell ref="AB48:AF48"/>
    <mergeCell ref="H49:L49"/>
    <mergeCell ref="M49:Q49"/>
    <mergeCell ref="R49:V49"/>
    <mergeCell ref="W49:AA49"/>
    <mergeCell ref="AB49:AF49"/>
    <mergeCell ref="H50:L50"/>
    <mergeCell ref="M50:Q50"/>
    <mergeCell ref="R50:V50"/>
    <mergeCell ref="W50:AA50"/>
    <mergeCell ref="AB50:AF50"/>
    <mergeCell ref="H51:L51"/>
    <mergeCell ref="M51:Q51"/>
    <mergeCell ref="R51:V51"/>
    <mergeCell ref="W51:AA51"/>
    <mergeCell ref="AB51:AF51"/>
    <mergeCell ref="H52:L52"/>
    <mergeCell ref="M52:Q52"/>
    <mergeCell ref="R52:V52"/>
    <mergeCell ref="W52:AA52"/>
    <mergeCell ref="AB52:AF52"/>
    <mergeCell ref="H53:L53"/>
    <mergeCell ref="M53:Q53"/>
    <mergeCell ref="R53:V53"/>
    <mergeCell ref="W53:AA53"/>
    <mergeCell ref="AB53:AF53"/>
    <mergeCell ref="H55:L55"/>
    <mergeCell ref="M54:Q54"/>
    <mergeCell ref="R54:V54"/>
    <mergeCell ref="W54:AA54"/>
    <mergeCell ref="AB54:AF54"/>
    <mergeCell ref="C56:G56"/>
    <mergeCell ref="M55:Q55"/>
    <mergeCell ref="R55:V55"/>
    <mergeCell ref="W55:AA55"/>
    <mergeCell ref="AB55:AF55"/>
    <mergeCell ref="H56:L56"/>
    <mergeCell ref="M56:Q56"/>
    <mergeCell ref="R56:V56"/>
    <mergeCell ref="W56:AA56"/>
    <mergeCell ref="AB56:AF56"/>
  </mergeCells>
  <phoneticPr fontId="1"/>
  <printOptions horizontalCentered="1"/>
  <pageMargins left="0.31496062992125984" right="0.31496062992125984" top="0.55118110236220474" bottom="0.55118110236220474"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60"/>
  <sheetViews>
    <sheetView showGridLines="0" zoomScaleNormal="100" zoomScaleSheetLayoutView="100" workbookViewId="0">
      <selection activeCell="C6" sqref="C6:G6"/>
    </sheetView>
  </sheetViews>
  <sheetFormatPr defaultColWidth="8.75" defaultRowHeight="18"/>
  <cols>
    <col min="1" max="43" width="3.125" style="2" customWidth="1"/>
    <col min="44" max="16384" width="8.75" style="2"/>
  </cols>
  <sheetData>
    <row r="1" spans="1:31" ht="15" customHeight="1">
      <c r="A1" s="16"/>
      <c r="B1" s="15" t="s">
        <v>29</v>
      </c>
      <c r="C1" s="16"/>
      <c r="D1" s="17"/>
      <c r="E1" s="17"/>
      <c r="F1" s="17"/>
      <c r="G1" s="17"/>
      <c r="H1" s="17"/>
      <c r="I1" s="17"/>
      <c r="J1" s="17"/>
      <c r="K1" s="17"/>
      <c r="L1" s="17"/>
      <c r="M1" s="17"/>
      <c r="N1" s="17"/>
      <c r="O1" s="16"/>
      <c r="P1" s="16"/>
      <c r="Q1" s="16"/>
      <c r="R1" s="16"/>
      <c r="S1" s="16"/>
      <c r="T1" s="16"/>
      <c r="U1" s="16"/>
      <c r="V1" s="16"/>
      <c r="W1" s="16"/>
      <c r="X1" s="16"/>
      <c r="Y1" s="16"/>
      <c r="Z1" s="16"/>
      <c r="AA1" s="16"/>
      <c r="AB1" s="16"/>
      <c r="AC1" s="16"/>
      <c r="AD1" s="16"/>
    </row>
    <row r="2" spans="1:31" ht="15" customHeight="1">
      <c r="A2" s="16"/>
      <c r="B2" s="16"/>
      <c r="C2" s="16" t="s">
        <v>716</v>
      </c>
      <c r="D2" s="16"/>
      <c r="E2" s="16"/>
      <c r="F2" s="16"/>
      <c r="G2" s="16"/>
      <c r="H2" s="16"/>
      <c r="I2" s="16"/>
      <c r="J2" s="16"/>
      <c r="K2" s="18"/>
      <c r="L2" s="16"/>
      <c r="M2" s="16"/>
      <c r="N2" s="16"/>
      <c r="O2" s="16"/>
      <c r="P2" s="18"/>
      <c r="Q2" s="16"/>
      <c r="R2" s="16"/>
      <c r="S2" s="16"/>
      <c r="T2" s="16"/>
      <c r="U2" s="16"/>
      <c r="V2" s="16"/>
      <c r="W2" s="16"/>
      <c r="X2" s="16"/>
      <c r="Y2" s="16"/>
      <c r="Z2" s="16"/>
      <c r="AA2" s="16"/>
      <c r="AB2" s="16"/>
      <c r="AC2" s="16"/>
      <c r="AD2" s="16"/>
    </row>
    <row r="3" spans="1:31" ht="15" customHeight="1">
      <c r="A3" s="16"/>
      <c r="B3" s="16"/>
      <c r="C3" s="16"/>
      <c r="D3" s="16"/>
      <c r="E3" s="16"/>
      <c r="F3" s="16"/>
      <c r="G3" s="16"/>
      <c r="H3" s="16"/>
      <c r="I3" s="16"/>
      <c r="J3" s="16"/>
      <c r="K3" s="18"/>
      <c r="L3" s="18" t="s">
        <v>53</v>
      </c>
      <c r="M3" s="16"/>
      <c r="N3" s="16"/>
      <c r="O3" s="16"/>
      <c r="P3" s="18"/>
      <c r="Q3" s="16"/>
      <c r="R3" s="16"/>
      <c r="S3" s="16"/>
      <c r="T3" s="16"/>
      <c r="U3" s="16"/>
      <c r="V3" s="16"/>
      <c r="W3" s="16"/>
      <c r="X3" s="16"/>
      <c r="Y3" s="16"/>
      <c r="Z3" s="16"/>
      <c r="AA3" s="16"/>
      <c r="AB3" s="16"/>
      <c r="AC3" s="16"/>
      <c r="AD3" s="16"/>
      <c r="AE3" s="1" t="s">
        <v>720</v>
      </c>
    </row>
    <row r="4" spans="1:31" ht="15" customHeight="1">
      <c r="A4" s="16"/>
      <c r="B4" s="16"/>
      <c r="C4" s="151" t="s">
        <v>97</v>
      </c>
      <c r="D4" s="151"/>
      <c r="E4" s="151"/>
      <c r="F4" s="151"/>
      <c r="G4" s="151"/>
      <c r="H4" s="151" t="s">
        <v>30</v>
      </c>
      <c r="I4" s="151"/>
      <c r="J4" s="151"/>
      <c r="K4" s="151"/>
      <c r="L4" s="151"/>
      <c r="M4" s="16"/>
      <c r="N4" s="16"/>
      <c r="O4" s="16"/>
      <c r="P4" s="16"/>
      <c r="Q4" s="16"/>
      <c r="R4" s="16"/>
      <c r="S4" s="62"/>
      <c r="T4" s="16"/>
      <c r="U4" s="16"/>
      <c r="V4" s="16"/>
      <c r="W4" s="16"/>
      <c r="X4" s="16"/>
      <c r="Y4" s="16"/>
      <c r="Z4" s="16"/>
      <c r="AA4" s="16"/>
      <c r="AB4" s="16"/>
      <c r="AC4" s="16"/>
      <c r="AD4" s="16"/>
    </row>
    <row r="5" spans="1:31" ht="15" customHeight="1">
      <c r="A5" s="16"/>
      <c r="B5" s="16"/>
      <c r="C5" s="157"/>
      <c r="D5" s="157"/>
      <c r="E5" s="157"/>
      <c r="F5" s="157"/>
      <c r="G5" s="157"/>
      <c r="H5" s="157"/>
      <c r="I5" s="157"/>
      <c r="J5" s="157"/>
      <c r="K5" s="157"/>
      <c r="L5" s="157"/>
      <c r="M5" s="16"/>
      <c r="N5" s="16"/>
      <c r="O5" s="16"/>
      <c r="P5" s="16"/>
      <c r="Q5" s="16"/>
      <c r="R5" s="16"/>
      <c r="S5" s="16"/>
      <c r="T5" s="16"/>
      <c r="U5" s="16"/>
      <c r="V5" s="16"/>
      <c r="W5" s="16"/>
      <c r="X5" s="16"/>
      <c r="Y5" s="16"/>
      <c r="Z5" s="16"/>
      <c r="AA5" s="16"/>
      <c r="AB5" s="16"/>
      <c r="AC5" s="16"/>
      <c r="AD5" s="16"/>
    </row>
    <row r="6" spans="1:31" ht="15" customHeight="1">
      <c r="A6" s="16"/>
      <c r="B6" s="16"/>
      <c r="C6" s="153"/>
      <c r="D6" s="153"/>
      <c r="E6" s="153"/>
      <c r="F6" s="153"/>
      <c r="G6" s="153"/>
      <c r="H6" s="153"/>
      <c r="I6" s="153"/>
      <c r="J6" s="153"/>
      <c r="K6" s="153"/>
      <c r="L6" s="153"/>
      <c r="M6" s="16"/>
      <c r="N6" s="16"/>
      <c r="O6" s="16"/>
      <c r="P6" s="16"/>
      <c r="Q6" s="16"/>
      <c r="R6" s="16"/>
      <c r="S6" s="16"/>
      <c r="T6" s="16"/>
      <c r="U6" s="16"/>
      <c r="V6" s="16"/>
      <c r="W6" s="16"/>
      <c r="X6" s="16"/>
      <c r="Y6" s="16"/>
      <c r="Z6" s="16"/>
      <c r="AA6" s="16"/>
      <c r="AB6" s="16"/>
      <c r="AC6" s="16"/>
      <c r="AD6" s="16"/>
      <c r="AE6" s="10" t="str">
        <f>IF(C6="","←履修者数が未記入です。",IF(H6="","←単位修得者数が未記入です。",""))</f>
        <v>←履修者数が未記入です。</v>
      </c>
    </row>
    <row r="7" spans="1:31" ht="15"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7"/>
    </row>
    <row r="8" spans="1:31" s="9" customFormat="1" ht="15" customHeight="1">
      <c r="A8" s="28"/>
      <c r="B8" s="28"/>
      <c r="C8" s="16" t="s">
        <v>715</v>
      </c>
      <c r="D8" s="28"/>
      <c r="E8" s="28"/>
      <c r="F8" s="28"/>
      <c r="G8" s="28"/>
      <c r="H8" s="28"/>
      <c r="I8" s="28"/>
      <c r="J8" s="28"/>
      <c r="K8" s="28"/>
      <c r="L8" s="28"/>
      <c r="M8" s="28"/>
      <c r="N8" s="28"/>
      <c r="O8" s="28"/>
      <c r="P8" s="28"/>
      <c r="Q8" s="28"/>
      <c r="R8" s="45"/>
      <c r="S8" s="28"/>
      <c r="T8" s="28"/>
      <c r="U8" s="28"/>
      <c r="V8" s="28"/>
      <c r="W8" s="28"/>
      <c r="X8" s="28"/>
      <c r="Y8" s="28"/>
      <c r="Z8" s="28"/>
      <c r="AA8" s="28"/>
      <c r="AB8" s="28"/>
      <c r="AC8" s="28"/>
      <c r="AD8" s="28"/>
    </row>
    <row r="9" spans="1:31" s="9" customFormat="1" ht="15" customHeight="1">
      <c r="A9" s="28"/>
      <c r="B9" s="28"/>
      <c r="C9" s="16"/>
      <c r="D9" s="28"/>
      <c r="E9" s="28"/>
      <c r="F9" s="28"/>
      <c r="G9" s="28"/>
      <c r="H9" s="28"/>
      <c r="I9" s="28"/>
      <c r="J9" s="28"/>
      <c r="K9" s="28"/>
      <c r="L9" s="28"/>
      <c r="M9" s="28"/>
      <c r="N9" s="28"/>
      <c r="O9" s="28"/>
      <c r="P9" s="28"/>
      <c r="Q9" s="45" t="s">
        <v>53</v>
      </c>
      <c r="R9" s="45"/>
      <c r="S9" s="28"/>
      <c r="T9" s="28"/>
      <c r="U9" s="28"/>
      <c r="V9" s="28"/>
      <c r="W9" s="28"/>
      <c r="X9" s="28"/>
      <c r="Y9" s="28"/>
      <c r="Z9" s="28"/>
      <c r="AA9" s="28"/>
      <c r="AB9" s="28"/>
      <c r="AC9" s="28"/>
      <c r="AD9" s="28"/>
    </row>
    <row r="10" spans="1:31" s="9" customFormat="1" ht="15" customHeight="1">
      <c r="A10" s="28"/>
      <c r="B10" s="28"/>
      <c r="C10" s="284" t="s">
        <v>42</v>
      </c>
      <c r="D10" s="285"/>
      <c r="E10" s="285"/>
      <c r="F10" s="285"/>
      <c r="G10" s="285"/>
      <c r="H10" s="285"/>
      <c r="I10" s="285"/>
      <c r="J10" s="285"/>
      <c r="K10" s="285"/>
      <c r="L10" s="285"/>
      <c r="M10" s="285"/>
      <c r="N10" s="285"/>
      <c r="O10" s="285"/>
      <c r="P10" s="285"/>
      <c r="Q10" s="286"/>
      <c r="R10" s="28"/>
      <c r="S10" s="28"/>
      <c r="T10" s="28"/>
      <c r="U10" s="28"/>
      <c r="V10" s="28"/>
      <c r="W10" s="28"/>
      <c r="X10" s="28"/>
      <c r="Y10" s="28"/>
      <c r="Z10" s="28"/>
      <c r="AA10" s="28"/>
      <c r="AB10" s="28"/>
      <c r="AC10" s="28"/>
      <c r="AD10" s="28"/>
    </row>
    <row r="11" spans="1:31" s="9" customFormat="1" ht="15" customHeight="1">
      <c r="A11" s="28"/>
      <c r="B11" s="28"/>
      <c r="C11" s="283" t="s">
        <v>37</v>
      </c>
      <c r="D11" s="283"/>
      <c r="E11" s="283"/>
      <c r="F11" s="283" t="s">
        <v>38</v>
      </c>
      <c r="G11" s="283"/>
      <c r="H11" s="283"/>
      <c r="I11" s="283" t="s">
        <v>39</v>
      </c>
      <c r="J11" s="283"/>
      <c r="K11" s="283"/>
      <c r="L11" s="283" t="s">
        <v>40</v>
      </c>
      <c r="M11" s="283"/>
      <c r="N11" s="283"/>
      <c r="O11" s="283" t="s">
        <v>41</v>
      </c>
      <c r="P11" s="283"/>
      <c r="Q11" s="283"/>
      <c r="R11" s="28"/>
      <c r="S11" s="28"/>
      <c r="T11" s="28"/>
      <c r="U11" s="28"/>
      <c r="V11" s="28"/>
      <c r="W11" s="28"/>
      <c r="X11" s="28"/>
      <c r="Y11" s="28"/>
      <c r="Z11" s="28"/>
      <c r="AA11" s="28"/>
      <c r="AB11" s="28"/>
      <c r="AC11" s="28"/>
      <c r="AD11" s="28"/>
    </row>
    <row r="12" spans="1:31" s="9" customFormat="1" ht="15" customHeight="1">
      <c r="A12" s="28"/>
      <c r="B12" s="28"/>
      <c r="C12" s="274"/>
      <c r="D12" s="274"/>
      <c r="E12" s="274"/>
      <c r="F12" s="274"/>
      <c r="G12" s="274"/>
      <c r="H12" s="274"/>
      <c r="I12" s="274"/>
      <c r="J12" s="274"/>
      <c r="K12" s="274"/>
      <c r="L12" s="274"/>
      <c r="M12" s="274"/>
      <c r="N12" s="274"/>
      <c r="O12" s="276" t="str">
        <f>IF(COUNTA(C12:N12)=0,"",SUM(C12:N12))</f>
        <v/>
      </c>
      <c r="P12" s="276"/>
      <c r="Q12" s="276"/>
      <c r="R12" s="28"/>
      <c r="S12" s="28"/>
      <c r="T12" s="28"/>
      <c r="U12" s="28"/>
      <c r="V12" s="28"/>
      <c r="W12" s="28"/>
      <c r="X12" s="28"/>
      <c r="Y12" s="28"/>
      <c r="Z12" s="28"/>
      <c r="AA12" s="28"/>
      <c r="AB12" s="28"/>
      <c r="AC12" s="28"/>
      <c r="AD12" s="28"/>
      <c r="AE12" s="10" t="str">
        <f>IF(O12="","←非活動生徒数が未記入です。０の場合は「０」と記入してください。","")</f>
        <v>←非活動生徒数が未記入です。０の場合は「０」と記入してください。</v>
      </c>
    </row>
    <row r="13" spans="1:31" s="9" customFormat="1" ht="15" customHeight="1">
      <c r="A13" s="28"/>
      <c r="B13" s="65"/>
      <c r="C13" s="113" t="s">
        <v>91</v>
      </c>
      <c r="D13" s="32"/>
      <c r="E13" s="32"/>
      <c r="F13" s="32"/>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1" s="9" customFormat="1" ht="1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1" ht="15" customHeight="1">
      <c r="A15" s="16"/>
      <c r="B15" s="16"/>
      <c r="C15" s="16" t="s">
        <v>258</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1" ht="15" customHeight="1">
      <c r="A16" s="16"/>
      <c r="B16" s="16"/>
      <c r="C16" s="16" t="s">
        <v>256</v>
      </c>
      <c r="D16" s="16"/>
      <c r="E16" s="16"/>
      <c r="F16" s="16"/>
      <c r="G16" s="16"/>
      <c r="H16" s="16"/>
      <c r="I16" s="16"/>
      <c r="J16" s="16"/>
      <c r="K16" s="16"/>
      <c r="L16" s="18"/>
      <c r="M16" s="16"/>
      <c r="N16" s="16"/>
      <c r="O16" s="18"/>
      <c r="P16" s="16"/>
      <c r="Q16" s="16" t="s">
        <v>257</v>
      </c>
      <c r="R16" s="16"/>
      <c r="S16" s="16"/>
      <c r="T16" s="16"/>
      <c r="U16" s="16"/>
      <c r="V16" s="16"/>
      <c r="W16" s="16"/>
      <c r="X16" s="16"/>
      <c r="Y16" s="16"/>
      <c r="Z16" s="18"/>
      <c r="AA16" s="16"/>
      <c r="AB16" s="16"/>
      <c r="AC16" s="16"/>
      <c r="AD16" s="16"/>
    </row>
    <row r="17" spans="1:33" ht="15" customHeight="1">
      <c r="A17" s="16"/>
      <c r="B17" s="16"/>
      <c r="C17" s="16"/>
      <c r="D17" s="16"/>
      <c r="E17" s="16"/>
      <c r="F17" s="16"/>
      <c r="G17" s="16"/>
      <c r="H17" s="16"/>
      <c r="I17" s="16"/>
      <c r="J17" s="16"/>
      <c r="K17" s="16"/>
      <c r="L17" s="18"/>
      <c r="M17" s="16"/>
      <c r="N17" s="18" t="s">
        <v>728</v>
      </c>
      <c r="O17" s="18"/>
      <c r="P17" s="16"/>
      <c r="Q17" s="16"/>
      <c r="R17" s="16"/>
      <c r="S17" s="16"/>
      <c r="T17" s="16"/>
      <c r="U17" s="16"/>
      <c r="V17" s="16"/>
      <c r="W17" s="16"/>
      <c r="X17" s="16"/>
      <c r="Y17" s="16"/>
      <c r="Z17" s="18"/>
      <c r="AA17" s="16"/>
      <c r="AB17" s="18" t="s">
        <v>728</v>
      </c>
      <c r="AC17" s="16"/>
      <c r="AD17" s="16"/>
    </row>
    <row r="18" spans="1:33" ht="15" customHeight="1">
      <c r="A18" s="16"/>
      <c r="B18" s="16"/>
      <c r="C18" s="151" t="s">
        <v>253</v>
      </c>
      <c r="D18" s="180"/>
      <c r="E18" s="180"/>
      <c r="F18" s="180"/>
      <c r="G18" s="151" t="s">
        <v>254</v>
      </c>
      <c r="H18" s="180"/>
      <c r="I18" s="180"/>
      <c r="J18" s="273"/>
      <c r="K18" s="151" t="s">
        <v>727</v>
      </c>
      <c r="L18" s="180"/>
      <c r="M18" s="180"/>
      <c r="N18" s="180"/>
      <c r="O18" s="69"/>
      <c r="P18" s="16"/>
      <c r="Q18" s="151" t="s">
        <v>253</v>
      </c>
      <c r="R18" s="180"/>
      <c r="S18" s="180"/>
      <c r="T18" s="180"/>
      <c r="U18" s="151" t="s">
        <v>254</v>
      </c>
      <c r="V18" s="180"/>
      <c r="W18" s="180"/>
      <c r="X18" s="273"/>
      <c r="Y18" s="151" t="s">
        <v>727</v>
      </c>
      <c r="Z18" s="180"/>
      <c r="AA18" s="180"/>
      <c r="AB18" s="180"/>
      <c r="AC18" s="16"/>
      <c r="AD18" s="57"/>
      <c r="AE18" s="7"/>
      <c r="AF18" s="7"/>
      <c r="AG18" s="7"/>
    </row>
    <row r="19" spans="1:33" ht="15" customHeight="1">
      <c r="A19" s="16"/>
      <c r="B19" s="16"/>
      <c r="C19" s="209"/>
      <c r="D19" s="271"/>
      <c r="E19" s="271"/>
      <c r="F19" s="271"/>
      <c r="G19" s="209"/>
      <c r="H19" s="271"/>
      <c r="I19" s="271"/>
      <c r="J19" s="272"/>
      <c r="K19" s="269" t="str">
        <f>IF(C19=0,"",G19/C19)</f>
        <v/>
      </c>
      <c r="L19" s="270"/>
      <c r="M19" s="270"/>
      <c r="N19" s="270"/>
      <c r="O19" s="69"/>
      <c r="P19" s="16"/>
      <c r="Q19" s="209"/>
      <c r="R19" s="271"/>
      <c r="S19" s="271"/>
      <c r="T19" s="271"/>
      <c r="U19" s="209"/>
      <c r="V19" s="271"/>
      <c r="W19" s="271"/>
      <c r="X19" s="272"/>
      <c r="Y19" s="269" t="str">
        <f>IF(Q19=0,"",U19/Q19)</f>
        <v/>
      </c>
      <c r="Z19" s="270"/>
      <c r="AA19" s="270"/>
      <c r="AB19" s="270"/>
      <c r="AC19" s="16"/>
      <c r="AD19" s="57"/>
      <c r="AE19" s="10" t="str">
        <f>IF(OR(C19="",Q19=""),"←入学生徒数が未記入です。０の場合は「０」と記入してください。",IF(OR(G19="",U19=""),"←卒業生徒数が未記入です。",IF(OR(C19&lt;G19,Q19&lt;U19),"←卒業生徒数が入学生徒数より多いです。","")))</f>
        <v>←入学生徒数が未記入です。０の場合は「０」と記入してください。</v>
      </c>
      <c r="AF19" s="7"/>
      <c r="AG19" s="7"/>
    </row>
    <row r="20" spans="1:33" ht="15" customHeight="1">
      <c r="A20" s="16"/>
      <c r="B20" s="16"/>
      <c r="C20" s="111" t="s">
        <v>729</v>
      </c>
      <c r="D20" s="111"/>
      <c r="E20" s="111"/>
      <c r="F20" s="111"/>
      <c r="G20" s="111"/>
      <c r="H20" s="111"/>
      <c r="I20" s="111"/>
      <c r="J20" s="111"/>
      <c r="K20" s="16"/>
      <c r="L20" s="16"/>
      <c r="M20" s="16"/>
      <c r="N20" s="16"/>
      <c r="O20" s="16"/>
      <c r="P20" s="16"/>
      <c r="Q20" s="111" t="s">
        <v>730</v>
      </c>
      <c r="R20" s="111"/>
      <c r="S20" s="111"/>
      <c r="T20" s="111"/>
      <c r="U20" s="111"/>
      <c r="V20" s="111"/>
      <c r="W20" s="111"/>
      <c r="X20" s="111"/>
      <c r="Y20" s="111"/>
      <c r="Z20" s="16"/>
      <c r="AA20" s="16"/>
      <c r="AB20" s="16"/>
      <c r="AC20" s="16"/>
      <c r="AD20" s="16"/>
    </row>
    <row r="21" spans="1:33" ht="15" customHeight="1">
      <c r="A21" s="16"/>
      <c r="B21" s="16"/>
      <c r="C21" s="111" t="s">
        <v>255</v>
      </c>
      <c r="D21" s="111"/>
      <c r="E21" s="111"/>
      <c r="F21" s="111"/>
      <c r="G21" s="111"/>
      <c r="H21" s="111"/>
      <c r="I21" s="111"/>
      <c r="J21" s="111"/>
      <c r="K21" s="16"/>
      <c r="L21" s="16"/>
      <c r="M21" s="16"/>
      <c r="N21" s="16"/>
      <c r="O21" s="16"/>
      <c r="P21" s="16"/>
      <c r="Q21" s="111" t="s">
        <v>255</v>
      </c>
      <c r="R21" s="111"/>
      <c r="S21" s="111"/>
      <c r="T21" s="111"/>
      <c r="U21" s="111"/>
      <c r="V21" s="111"/>
      <c r="W21" s="111"/>
      <c r="X21" s="111"/>
      <c r="Y21" s="111"/>
      <c r="Z21" s="16"/>
      <c r="AA21" s="16"/>
      <c r="AB21" s="16"/>
      <c r="AC21" s="16"/>
      <c r="AD21" s="16"/>
    </row>
    <row r="22" spans="1:33" ht="15" customHeight="1">
      <c r="A22" s="16"/>
      <c r="B22" s="16"/>
      <c r="C22" s="16"/>
      <c r="D22" s="16"/>
      <c r="E22" s="16"/>
      <c r="F22" s="16"/>
      <c r="G22" s="16"/>
      <c r="H22" s="16"/>
      <c r="I22" s="16"/>
      <c r="J22" s="16"/>
      <c r="K22" s="16"/>
      <c r="L22" s="16"/>
      <c r="M22" s="16"/>
      <c r="N22" s="16"/>
      <c r="O22" s="16"/>
      <c r="P22" s="16"/>
      <c r="Q22" s="111"/>
      <c r="R22" s="111"/>
      <c r="S22" s="111"/>
      <c r="T22" s="111"/>
      <c r="U22" s="111"/>
      <c r="V22" s="111"/>
      <c r="W22" s="111"/>
      <c r="X22" s="111"/>
      <c r="Y22" s="111"/>
      <c r="Z22" s="16"/>
      <c r="AA22" s="16"/>
      <c r="AB22" s="16"/>
      <c r="AC22" s="16"/>
      <c r="AD22" s="16"/>
    </row>
    <row r="23" spans="1:33" ht="15" customHeight="1">
      <c r="A23" s="16"/>
      <c r="B23" s="16"/>
      <c r="C23" s="16" t="s">
        <v>717</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3" ht="15" customHeight="1">
      <c r="A24" s="16"/>
      <c r="B24" s="16"/>
      <c r="C24" s="111" t="s">
        <v>294</v>
      </c>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3" ht="15" customHeight="1">
      <c r="A25" s="16"/>
      <c r="B25" s="16"/>
      <c r="C25" s="16"/>
      <c r="D25" s="16"/>
      <c r="E25" s="16"/>
      <c r="F25" s="16"/>
      <c r="G25" s="16"/>
      <c r="H25" s="16"/>
      <c r="I25" s="16"/>
      <c r="J25" s="16"/>
      <c r="K25" s="16"/>
      <c r="L25" s="16"/>
      <c r="M25" s="16"/>
      <c r="N25" s="16"/>
      <c r="O25" s="18" t="s">
        <v>53</v>
      </c>
      <c r="P25" s="16"/>
      <c r="Q25" s="16"/>
      <c r="R25" s="16"/>
      <c r="S25" s="16"/>
      <c r="T25" s="16"/>
      <c r="U25" s="16"/>
      <c r="V25" s="16"/>
      <c r="W25" s="16"/>
      <c r="X25" s="16"/>
      <c r="Y25" s="16"/>
      <c r="Z25" s="16"/>
      <c r="AA25" s="18"/>
      <c r="AB25" s="16"/>
      <c r="AC25" s="16"/>
      <c r="AD25" s="16"/>
    </row>
    <row r="26" spans="1:33" ht="15" customHeight="1">
      <c r="A26" s="16"/>
      <c r="B26" s="16"/>
      <c r="C26" s="218"/>
      <c r="D26" s="282"/>
      <c r="E26" s="282"/>
      <c r="F26" s="282"/>
      <c r="G26" s="282"/>
      <c r="H26" s="282"/>
      <c r="I26" s="282"/>
      <c r="J26" s="216"/>
      <c r="K26" s="216"/>
      <c r="L26" s="151" t="s">
        <v>59</v>
      </c>
      <c r="M26" s="151"/>
      <c r="N26" s="151"/>
      <c r="O26" s="181"/>
      <c r="P26" s="70"/>
      <c r="Q26" s="71"/>
      <c r="R26" s="71"/>
      <c r="S26" s="71"/>
      <c r="T26" s="16"/>
      <c r="U26" s="16"/>
      <c r="V26" s="16"/>
      <c r="W26" s="16"/>
      <c r="X26" s="16"/>
      <c r="Y26" s="16"/>
      <c r="Z26" s="16"/>
      <c r="AA26" s="16"/>
      <c r="AB26" s="16"/>
      <c r="AC26" s="16"/>
      <c r="AD26" s="16"/>
    </row>
    <row r="27" spans="1:33" ht="15" customHeight="1">
      <c r="A27" s="16"/>
      <c r="B27" s="16"/>
      <c r="C27" s="281" t="s">
        <v>43</v>
      </c>
      <c r="D27" s="281"/>
      <c r="E27" s="152" t="s">
        <v>51</v>
      </c>
      <c r="F27" s="152"/>
      <c r="G27" s="152"/>
      <c r="H27" s="152"/>
      <c r="I27" s="152"/>
      <c r="J27" s="164"/>
      <c r="K27" s="164"/>
      <c r="L27" s="153"/>
      <c r="M27" s="153"/>
      <c r="N27" s="153"/>
      <c r="O27" s="141"/>
      <c r="P27" s="72"/>
      <c r="Q27" s="73"/>
      <c r="R27" s="73"/>
      <c r="S27" s="74"/>
      <c r="T27" s="16"/>
      <c r="U27" s="16"/>
      <c r="V27" s="16"/>
      <c r="W27" s="16"/>
      <c r="X27" s="16"/>
      <c r="Y27" s="16"/>
      <c r="Z27" s="16"/>
      <c r="AA27" s="16"/>
      <c r="AB27" s="16"/>
      <c r="AC27" s="16"/>
      <c r="AD27" s="16"/>
      <c r="AE27" s="10" t="str">
        <f>IF(L41=0,"←卒業生の進路先が未記入です。卒業生がいない場合は未記入で構いません。","")</f>
        <v>←卒業生の進路先が未記入です。卒業生がいない場合は未記入で構いません。</v>
      </c>
    </row>
    <row r="28" spans="1:33" ht="15" customHeight="1">
      <c r="A28" s="16"/>
      <c r="B28" s="16"/>
      <c r="C28" s="281"/>
      <c r="D28" s="281"/>
      <c r="E28" s="152" t="s">
        <v>52</v>
      </c>
      <c r="F28" s="152"/>
      <c r="G28" s="152"/>
      <c r="H28" s="152"/>
      <c r="I28" s="152"/>
      <c r="J28" s="164"/>
      <c r="K28" s="164"/>
      <c r="L28" s="153"/>
      <c r="M28" s="153"/>
      <c r="N28" s="153"/>
      <c r="O28" s="141"/>
      <c r="P28" s="72"/>
      <c r="Q28" s="73"/>
      <c r="R28" s="73"/>
      <c r="S28" s="74"/>
      <c r="T28" s="16"/>
      <c r="U28" s="16"/>
      <c r="V28" s="16"/>
      <c r="W28" s="16"/>
      <c r="X28" s="16"/>
      <c r="Y28" s="16"/>
      <c r="Z28" s="16"/>
      <c r="AA28" s="16"/>
      <c r="AB28" s="16"/>
      <c r="AC28" s="16"/>
      <c r="AD28" s="16"/>
    </row>
    <row r="29" spans="1:33" ht="15" customHeight="1">
      <c r="A29" s="16"/>
      <c r="B29" s="16"/>
      <c r="C29" s="281"/>
      <c r="D29" s="281"/>
      <c r="E29" s="152" t="s">
        <v>10</v>
      </c>
      <c r="F29" s="152"/>
      <c r="G29" s="152"/>
      <c r="H29" s="152"/>
      <c r="I29" s="152"/>
      <c r="J29" s="164"/>
      <c r="K29" s="164"/>
      <c r="L29" s="153"/>
      <c r="M29" s="153"/>
      <c r="N29" s="153"/>
      <c r="O29" s="141"/>
      <c r="P29" s="72"/>
      <c r="Q29" s="73"/>
      <c r="R29" s="73"/>
      <c r="S29" s="74"/>
      <c r="T29" s="16"/>
      <c r="U29" s="16"/>
      <c r="V29" s="16"/>
      <c r="W29" s="16"/>
      <c r="X29" s="16"/>
      <c r="Y29" s="16"/>
      <c r="Z29" s="16"/>
      <c r="AA29" s="16"/>
      <c r="AB29" s="16"/>
      <c r="AC29" s="16"/>
      <c r="AD29" s="16"/>
    </row>
    <row r="30" spans="1:33" ht="15" customHeight="1">
      <c r="A30" s="16"/>
      <c r="B30" s="16"/>
      <c r="C30" s="152" t="s">
        <v>44</v>
      </c>
      <c r="D30" s="152"/>
      <c r="E30" s="152"/>
      <c r="F30" s="152"/>
      <c r="G30" s="152"/>
      <c r="H30" s="152"/>
      <c r="I30" s="152"/>
      <c r="J30" s="164"/>
      <c r="K30" s="164"/>
      <c r="L30" s="153"/>
      <c r="M30" s="153"/>
      <c r="N30" s="153"/>
      <c r="O30" s="141"/>
      <c r="P30" s="72"/>
      <c r="Q30" s="73"/>
      <c r="R30" s="73"/>
      <c r="S30" s="74"/>
      <c r="T30" s="16"/>
      <c r="U30" s="16"/>
      <c r="V30" s="16"/>
      <c r="W30" s="16"/>
      <c r="X30" s="16"/>
      <c r="Y30" s="16"/>
      <c r="Z30" s="16"/>
      <c r="AA30" s="16"/>
      <c r="AB30" s="16"/>
      <c r="AC30" s="16"/>
      <c r="AD30" s="16"/>
    </row>
    <row r="31" spans="1:33" ht="15" customHeight="1">
      <c r="A31" s="16"/>
      <c r="B31" s="16"/>
      <c r="C31" s="152" t="s">
        <v>45</v>
      </c>
      <c r="D31" s="152"/>
      <c r="E31" s="152"/>
      <c r="F31" s="152"/>
      <c r="G31" s="152"/>
      <c r="H31" s="152"/>
      <c r="I31" s="152"/>
      <c r="J31" s="164"/>
      <c r="K31" s="164"/>
      <c r="L31" s="153"/>
      <c r="M31" s="153"/>
      <c r="N31" s="153"/>
      <c r="O31" s="141"/>
      <c r="P31" s="72"/>
      <c r="Q31" s="73"/>
      <c r="R31" s="73"/>
      <c r="S31" s="74"/>
      <c r="T31" s="16"/>
      <c r="U31" s="16"/>
      <c r="V31" s="16"/>
      <c r="W31" s="16"/>
      <c r="X31" s="16"/>
      <c r="Y31" s="16"/>
      <c r="Z31" s="16"/>
      <c r="AA31" s="16"/>
      <c r="AB31" s="16"/>
      <c r="AC31" s="16"/>
      <c r="AD31" s="16"/>
    </row>
    <row r="32" spans="1:33" ht="15" customHeight="1">
      <c r="A32" s="16"/>
      <c r="B32" s="16"/>
      <c r="C32" s="152" t="s">
        <v>56</v>
      </c>
      <c r="D32" s="152"/>
      <c r="E32" s="152"/>
      <c r="F32" s="152"/>
      <c r="G32" s="152"/>
      <c r="H32" s="152"/>
      <c r="I32" s="152"/>
      <c r="J32" s="164"/>
      <c r="K32" s="164"/>
      <c r="L32" s="153"/>
      <c r="M32" s="154"/>
      <c r="N32" s="154"/>
      <c r="O32" s="280"/>
      <c r="P32" s="72"/>
      <c r="Q32" s="73"/>
      <c r="R32" s="73"/>
      <c r="S32" s="74"/>
      <c r="T32" s="16"/>
      <c r="U32" s="16"/>
      <c r="V32" s="16"/>
      <c r="W32" s="16"/>
      <c r="X32" s="16"/>
      <c r="Y32" s="16"/>
      <c r="Z32" s="16"/>
      <c r="AA32" s="16"/>
      <c r="AB32" s="16"/>
      <c r="AC32" s="16"/>
      <c r="AD32" s="16"/>
    </row>
    <row r="33" spans="1:30" ht="15" customHeight="1">
      <c r="A33" s="16"/>
      <c r="B33" s="16"/>
      <c r="C33" s="152" t="s">
        <v>57</v>
      </c>
      <c r="D33" s="152"/>
      <c r="E33" s="152"/>
      <c r="F33" s="152"/>
      <c r="G33" s="152"/>
      <c r="H33" s="152"/>
      <c r="I33" s="152"/>
      <c r="J33" s="164"/>
      <c r="K33" s="164"/>
      <c r="L33" s="153"/>
      <c r="M33" s="154"/>
      <c r="N33" s="154"/>
      <c r="O33" s="280"/>
      <c r="P33" s="72"/>
      <c r="Q33" s="73"/>
      <c r="R33" s="73"/>
      <c r="S33" s="57"/>
      <c r="T33" s="16"/>
      <c r="U33" s="16"/>
      <c r="V33" s="16"/>
      <c r="W33" s="16"/>
      <c r="X33" s="16"/>
      <c r="Y33" s="16"/>
      <c r="Z33" s="16"/>
      <c r="AA33" s="16"/>
      <c r="AB33" s="16"/>
      <c r="AC33" s="16"/>
      <c r="AD33" s="16"/>
    </row>
    <row r="34" spans="1:30" ht="15" customHeight="1">
      <c r="A34" s="16"/>
      <c r="B34" s="16"/>
      <c r="C34" s="281" t="s">
        <v>46</v>
      </c>
      <c r="D34" s="281"/>
      <c r="E34" s="152" t="s">
        <v>47</v>
      </c>
      <c r="F34" s="152"/>
      <c r="G34" s="152"/>
      <c r="H34" s="152"/>
      <c r="I34" s="152"/>
      <c r="J34" s="164"/>
      <c r="K34" s="164"/>
      <c r="L34" s="153"/>
      <c r="M34" s="153"/>
      <c r="N34" s="153"/>
      <c r="O34" s="141"/>
      <c r="P34" s="72"/>
      <c r="Q34" s="73"/>
      <c r="R34" s="73"/>
      <c r="S34" s="75"/>
      <c r="T34" s="16"/>
      <c r="U34" s="16"/>
      <c r="V34" s="16"/>
      <c r="W34" s="16"/>
      <c r="X34" s="16"/>
      <c r="Y34" s="16"/>
      <c r="Z34" s="16"/>
      <c r="AA34" s="16"/>
      <c r="AB34" s="16"/>
      <c r="AC34" s="16"/>
      <c r="AD34" s="16"/>
    </row>
    <row r="35" spans="1:30" ht="15" customHeight="1">
      <c r="A35" s="16"/>
      <c r="B35" s="16"/>
      <c r="C35" s="281"/>
      <c r="D35" s="281"/>
      <c r="E35" s="152" t="s">
        <v>48</v>
      </c>
      <c r="F35" s="152"/>
      <c r="G35" s="152"/>
      <c r="H35" s="152"/>
      <c r="I35" s="152"/>
      <c r="J35" s="164"/>
      <c r="K35" s="164"/>
      <c r="L35" s="153"/>
      <c r="M35" s="153"/>
      <c r="N35" s="153"/>
      <c r="O35" s="141"/>
      <c r="P35" s="72"/>
      <c r="Q35" s="73"/>
      <c r="R35" s="73"/>
      <c r="S35" s="75"/>
      <c r="T35" s="27"/>
      <c r="U35" s="16"/>
      <c r="V35" s="16"/>
      <c r="W35" s="16"/>
      <c r="X35" s="16"/>
      <c r="Y35" s="16"/>
      <c r="Z35" s="16"/>
      <c r="AA35" s="16"/>
      <c r="AB35" s="16"/>
      <c r="AC35" s="16"/>
      <c r="AD35" s="16"/>
    </row>
    <row r="36" spans="1:30" ht="15" customHeight="1">
      <c r="A36" s="16"/>
      <c r="B36" s="16"/>
      <c r="C36" s="281"/>
      <c r="D36" s="281"/>
      <c r="E36" s="152" t="s">
        <v>49</v>
      </c>
      <c r="F36" s="152"/>
      <c r="G36" s="152"/>
      <c r="H36" s="152"/>
      <c r="I36" s="152"/>
      <c r="J36" s="164"/>
      <c r="K36" s="164"/>
      <c r="L36" s="153"/>
      <c r="M36" s="153"/>
      <c r="N36" s="153"/>
      <c r="O36" s="141"/>
      <c r="P36" s="72"/>
      <c r="Q36" s="73"/>
      <c r="R36" s="73"/>
      <c r="S36" s="74"/>
      <c r="T36" s="16"/>
      <c r="U36" s="16"/>
      <c r="V36" s="16"/>
      <c r="W36" s="16"/>
      <c r="X36" s="16"/>
      <c r="Y36" s="16"/>
      <c r="Z36" s="16"/>
      <c r="AA36" s="16"/>
      <c r="AB36" s="16"/>
      <c r="AC36" s="16"/>
      <c r="AD36" s="16"/>
    </row>
    <row r="37" spans="1:30" ht="15" customHeight="1">
      <c r="A37" s="16"/>
      <c r="B37" s="16"/>
      <c r="C37" s="277" t="s">
        <v>50</v>
      </c>
      <c r="D37" s="278"/>
      <c r="E37" s="152" t="s">
        <v>103</v>
      </c>
      <c r="F37" s="152"/>
      <c r="G37" s="152"/>
      <c r="H37" s="152"/>
      <c r="I37" s="152"/>
      <c r="J37" s="164"/>
      <c r="K37" s="164"/>
      <c r="L37" s="153"/>
      <c r="M37" s="153"/>
      <c r="N37" s="153"/>
      <c r="O37" s="141"/>
      <c r="P37" s="72"/>
      <c r="Q37" s="73"/>
      <c r="R37" s="73"/>
      <c r="S37" s="74"/>
      <c r="T37" s="16"/>
      <c r="U37" s="16"/>
      <c r="V37" s="16"/>
      <c r="W37" s="16"/>
      <c r="X37" s="16"/>
      <c r="Y37" s="16"/>
      <c r="Z37" s="16"/>
      <c r="AA37" s="16"/>
      <c r="AB37" s="16"/>
      <c r="AC37" s="16"/>
      <c r="AD37" s="16"/>
    </row>
    <row r="38" spans="1:30" ht="15" customHeight="1">
      <c r="A38" s="16"/>
      <c r="B38" s="16"/>
      <c r="C38" s="279"/>
      <c r="D38" s="278"/>
      <c r="E38" s="213" t="s">
        <v>116</v>
      </c>
      <c r="F38" s="213"/>
      <c r="G38" s="213"/>
      <c r="H38" s="213"/>
      <c r="I38" s="213"/>
      <c r="J38" s="275"/>
      <c r="K38" s="275"/>
      <c r="L38" s="153"/>
      <c r="M38" s="153"/>
      <c r="N38" s="153"/>
      <c r="O38" s="141"/>
      <c r="P38" s="72"/>
      <c r="Q38" s="76"/>
      <c r="R38" s="76"/>
      <c r="S38" s="74"/>
      <c r="T38" s="16"/>
      <c r="U38" s="16"/>
      <c r="V38" s="16"/>
      <c r="W38" s="16"/>
      <c r="X38" s="16"/>
      <c r="Y38" s="16"/>
      <c r="Z38" s="16"/>
      <c r="AA38" s="16"/>
      <c r="AB38" s="16"/>
      <c r="AC38" s="16"/>
      <c r="AD38" s="16"/>
    </row>
    <row r="39" spans="1:30" ht="15" customHeight="1">
      <c r="A39" s="16"/>
      <c r="B39" s="16"/>
      <c r="C39" s="279"/>
      <c r="D39" s="278"/>
      <c r="E39" s="152" t="s">
        <v>102</v>
      </c>
      <c r="F39" s="152"/>
      <c r="G39" s="152"/>
      <c r="H39" s="152"/>
      <c r="I39" s="152"/>
      <c r="J39" s="164"/>
      <c r="K39" s="164"/>
      <c r="L39" s="153"/>
      <c r="M39" s="153"/>
      <c r="N39" s="153"/>
      <c r="O39" s="141"/>
      <c r="P39" s="72"/>
      <c r="Q39" s="73"/>
      <c r="R39" s="73"/>
      <c r="S39" s="74"/>
      <c r="T39" s="16"/>
      <c r="U39" s="16"/>
      <c r="V39" s="16"/>
      <c r="W39" s="16"/>
      <c r="X39" s="16"/>
      <c r="Y39" s="16"/>
      <c r="Z39" s="16"/>
      <c r="AA39" s="16"/>
      <c r="AB39" s="16"/>
      <c r="AC39" s="16"/>
      <c r="AD39" s="16"/>
    </row>
    <row r="40" spans="1:30" ht="15" customHeight="1">
      <c r="A40" s="16"/>
      <c r="B40" s="16"/>
      <c r="C40" s="279"/>
      <c r="D40" s="278"/>
      <c r="E40" s="152" t="s">
        <v>329</v>
      </c>
      <c r="F40" s="152"/>
      <c r="G40" s="152"/>
      <c r="H40" s="152"/>
      <c r="I40" s="152"/>
      <c r="J40" s="164"/>
      <c r="K40" s="164"/>
      <c r="L40" s="153"/>
      <c r="M40" s="153"/>
      <c r="N40" s="153"/>
      <c r="O40" s="141"/>
      <c r="P40" s="72"/>
      <c r="Q40" s="73"/>
      <c r="R40" s="73"/>
      <c r="S40" s="74"/>
      <c r="T40" s="16"/>
      <c r="U40" s="16"/>
      <c r="V40" s="16"/>
      <c r="W40" s="16"/>
      <c r="X40" s="16"/>
      <c r="Y40" s="16"/>
      <c r="Z40" s="16"/>
      <c r="AA40" s="16"/>
      <c r="AB40" s="16"/>
      <c r="AC40" s="16"/>
      <c r="AD40" s="16"/>
    </row>
    <row r="41" spans="1:30" ht="15" customHeight="1">
      <c r="A41" s="16"/>
      <c r="B41" s="16"/>
      <c r="C41" s="151" t="s">
        <v>6</v>
      </c>
      <c r="D41" s="151"/>
      <c r="E41" s="151"/>
      <c r="F41" s="151"/>
      <c r="G41" s="151"/>
      <c r="H41" s="151"/>
      <c r="I41" s="151"/>
      <c r="J41" s="180"/>
      <c r="K41" s="180"/>
      <c r="L41" s="199">
        <f>SUM(L27:O40)</f>
        <v>0</v>
      </c>
      <c r="M41" s="199"/>
      <c r="N41" s="199"/>
      <c r="O41" s="254"/>
      <c r="P41" s="72"/>
      <c r="Q41" s="73"/>
      <c r="R41" s="73"/>
      <c r="S41" s="74"/>
      <c r="T41" s="16"/>
      <c r="U41" s="16"/>
      <c r="V41" s="16"/>
      <c r="W41" s="16"/>
      <c r="X41" s="16"/>
      <c r="Y41" s="16"/>
      <c r="Z41" s="16"/>
      <c r="AA41" s="16"/>
      <c r="AB41" s="16"/>
      <c r="AC41" s="16"/>
      <c r="AD41" s="16"/>
    </row>
    <row r="42" spans="1:30" ht="1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pans="1:30" ht="1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spans="1:30" ht="1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ht="1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spans="1:30" ht="1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ht="1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row>
    <row r="48" spans="1:30"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row>
    <row r="49" spans="1:30" ht="1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row>
    <row r="50" spans="1:30" ht="1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row r="51" spans="1:30" ht="1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spans="1:30" ht="1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ht="1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row>
    <row r="54" spans="1:30" ht="15" customHeight="1">
      <c r="A54" s="22" t="s">
        <v>1668</v>
      </c>
      <c r="B54" s="20"/>
      <c r="C54" s="20"/>
      <c r="D54" s="20"/>
      <c r="E54" s="20"/>
      <c r="F54" s="20"/>
      <c r="G54" s="20"/>
      <c r="H54" s="20"/>
      <c r="I54" s="20"/>
      <c r="J54" s="20"/>
      <c r="K54" s="20"/>
      <c r="L54" s="20"/>
      <c r="M54" s="20"/>
      <c r="N54" s="20"/>
      <c r="O54" s="20"/>
      <c r="P54" s="22"/>
      <c r="Q54" s="22"/>
      <c r="R54" s="20"/>
      <c r="S54" s="20"/>
      <c r="T54" s="20"/>
      <c r="U54" s="20"/>
      <c r="V54" s="20"/>
      <c r="W54" s="20"/>
      <c r="X54" s="20"/>
      <c r="Y54" s="20"/>
      <c r="Z54" s="20"/>
      <c r="AA54" s="20"/>
      <c r="AB54" s="20"/>
      <c r="AC54" s="20"/>
      <c r="AD54" s="16"/>
    </row>
    <row r="55" spans="1:30" ht="15" customHeight="1"/>
    <row r="56" spans="1:30" ht="15" customHeight="1"/>
    <row r="57" spans="1:30" ht="15" customHeight="1"/>
    <row r="58" spans="1:30" ht="15" customHeight="1"/>
    <row r="59" spans="1:30" ht="15" customHeight="1"/>
    <row r="60" spans="1:30" ht="15" customHeight="1">
      <c r="O60" s="5"/>
    </row>
  </sheetData>
  <sheetProtection sheet="1" selectLockedCells="1"/>
  <mergeCells count="62">
    <mergeCell ref="C6:G6"/>
    <mergeCell ref="H6:L6"/>
    <mergeCell ref="C4:G5"/>
    <mergeCell ref="H4:L5"/>
    <mergeCell ref="E28:K28"/>
    <mergeCell ref="L28:O28"/>
    <mergeCell ref="C26:K26"/>
    <mergeCell ref="L26:O26"/>
    <mergeCell ref="C11:E11"/>
    <mergeCell ref="F11:H11"/>
    <mergeCell ref="I11:K11"/>
    <mergeCell ref="L11:N11"/>
    <mergeCell ref="O11:Q11"/>
    <mergeCell ref="C10:Q10"/>
    <mergeCell ref="K19:N19"/>
    <mergeCell ref="C27:D29"/>
    <mergeCell ref="E39:K39"/>
    <mergeCell ref="L39:O39"/>
    <mergeCell ref="C32:K32"/>
    <mergeCell ref="L32:O32"/>
    <mergeCell ref="C33:K33"/>
    <mergeCell ref="L33:O33"/>
    <mergeCell ref="C34:D36"/>
    <mergeCell ref="E34:K34"/>
    <mergeCell ref="L34:O34"/>
    <mergeCell ref="E27:K27"/>
    <mergeCell ref="L27:O27"/>
    <mergeCell ref="E29:K29"/>
    <mergeCell ref="L29:O29"/>
    <mergeCell ref="E37:K37"/>
    <mergeCell ref="L37:O37"/>
    <mergeCell ref="C30:K30"/>
    <mergeCell ref="L30:O30"/>
    <mergeCell ref="C31:K31"/>
    <mergeCell ref="L31:O31"/>
    <mergeCell ref="E40:K40"/>
    <mergeCell ref="L40:O40"/>
    <mergeCell ref="C41:K41"/>
    <mergeCell ref="L41:O41"/>
    <mergeCell ref="C12:E12"/>
    <mergeCell ref="F12:H12"/>
    <mergeCell ref="E35:K35"/>
    <mergeCell ref="L35:O35"/>
    <mergeCell ref="E38:K38"/>
    <mergeCell ref="L38:O38"/>
    <mergeCell ref="E36:K36"/>
    <mergeCell ref="L36:O36"/>
    <mergeCell ref="O12:Q12"/>
    <mergeCell ref="I12:K12"/>
    <mergeCell ref="L12:N12"/>
    <mergeCell ref="C37:D40"/>
    <mergeCell ref="Y19:AB19"/>
    <mergeCell ref="C19:F19"/>
    <mergeCell ref="G19:J19"/>
    <mergeCell ref="Q18:T18"/>
    <mergeCell ref="U18:X18"/>
    <mergeCell ref="Q19:T19"/>
    <mergeCell ref="U19:X19"/>
    <mergeCell ref="K18:N18"/>
    <mergeCell ref="Y18:AB18"/>
    <mergeCell ref="C18:F18"/>
    <mergeCell ref="G18:J18"/>
  </mergeCells>
  <phoneticPr fontId="1"/>
  <printOptions horizontalCentered="1"/>
  <pageMargins left="0.51181102362204722" right="0.51181102362204722" top="0.74803149606299213"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7"/>
  <sheetViews>
    <sheetView showGridLines="0" zoomScaleNormal="100" zoomScaleSheetLayoutView="100" workbookViewId="0">
      <selection activeCell="F7" sqref="F7:H7"/>
    </sheetView>
  </sheetViews>
  <sheetFormatPr defaultColWidth="8.75" defaultRowHeight="18"/>
  <cols>
    <col min="1" max="42" width="3.125" style="9" customWidth="1"/>
    <col min="43" max="16384" width="8.75" style="9"/>
  </cols>
  <sheetData>
    <row r="1" spans="1:30" ht="15" customHeight="1">
      <c r="A1" s="28"/>
      <c r="B1" s="64" t="s">
        <v>76</v>
      </c>
      <c r="C1" s="28"/>
      <c r="D1" s="32"/>
      <c r="E1" s="32"/>
      <c r="F1" s="32"/>
      <c r="G1" s="32"/>
      <c r="H1" s="32"/>
      <c r="I1" s="32"/>
      <c r="J1" s="32"/>
      <c r="K1" s="32"/>
      <c r="L1" s="32"/>
      <c r="M1" s="32"/>
      <c r="N1" s="32"/>
      <c r="O1" s="28"/>
      <c r="P1" s="28"/>
      <c r="Q1" s="28"/>
      <c r="R1" s="28"/>
      <c r="S1" s="28"/>
      <c r="T1" s="28"/>
      <c r="U1" s="28"/>
      <c r="V1" s="28"/>
      <c r="W1" s="28"/>
      <c r="X1" s="28"/>
      <c r="Y1" s="28"/>
      <c r="Z1" s="28"/>
      <c r="AA1" s="28"/>
      <c r="AB1" s="28"/>
      <c r="AC1" s="28"/>
    </row>
    <row r="2" spans="1:30" ht="15" customHeight="1">
      <c r="A2" s="28"/>
      <c r="B2" s="28"/>
      <c r="C2" s="16" t="s">
        <v>713</v>
      </c>
      <c r="D2" s="28"/>
      <c r="E2" s="28"/>
      <c r="F2" s="28"/>
      <c r="G2" s="28"/>
      <c r="H2" s="28"/>
      <c r="I2" s="28"/>
      <c r="J2" s="28"/>
      <c r="K2" s="28"/>
      <c r="L2" s="28"/>
      <c r="M2" s="28"/>
      <c r="N2" s="28"/>
      <c r="O2" s="28"/>
      <c r="P2" s="28"/>
      <c r="Q2" s="28"/>
      <c r="R2" s="28"/>
      <c r="S2" s="28"/>
      <c r="T2" s="28"/>
      <c r="U2" s="28"/>
      <c r="V2" s="28"/>
      <c r="W2" s="28"/>
      <c r="X2" s="28"/>
      <c r="Y2" s="28"/>
      <c r="Z2" s="45"/>
      <c r="AA2" s="28"/>
      <c r="AB2" s="45"/>
      <c r="AC2" s="28"/>
      <c r="AD2" s="1" t="s">
        <v>720</v>
      </c>
    </row>
    <row r="3" spans="1:30" ht="15" customHeight="1">
      <c r="A3" s="28"/>
      <c r="B3" s="28"/>
      <c r="C3" s="16"/>
      <c r="D3" s="28"/>
      <c r="E3" s="28"/>
      <c r="F3" s="28"/>
      <c r="G3" s="28"/>
      <c r="H3" s="28"/>
      <c r="I3" s="28"/>
      <c r="J3" s="28"/>
      <c r="K3" s="28"/>
      <c r="L3" s="28"/>
      <c r="M3" s="28"/>
      <c r="N3" s="28"/>
      <c r="O3" s="28"/>
      <c r="P3" s="28"/>
      <c r="Q3" s="28"/>
      <c r="R3" s="28"/>
      <c r="S3" s="28"/>
      <c r="T3" s="28"/>
      <c r="U3" s="28"/>
      <c r="V3" s="28"/>
      <c r="W3" s="28"/>
      <c r="X3" s="28"/>
      <c r="Y3" s="28"/>
      <c r="Z3" s="45" t="s">
        <v>53</v>
      </c>
      <c r="AA3" s="28"/>
      <c r="AB3" s="45"/>
      <c r="AC3" s="28"/>
      <c r="AD3" s="1"/>
    </row>
    <row r="4" spans="1:30" ht="15" customHeight="1">
      <c r="A4" s="28"/>
      <c r="B4" s="28"/>
      <c r="C4" s="28"/>
      <c r="D4" s="28"/>
      <c r="E4" s="28"/>
      <c r="F4" s="305" t="s">
        <v>71</v>
      </c>
      <c r="G4" s="306"/>
      <c r="H4" s="306"/>
      <c r="I4" s="306"/>
      <c r="J4" s="306"/>
      <c r="K4" s="306"/>
      <c r="L4" s="306"/>
      <c r="M4" s="306"/>
      <c r="N4" s="306"/>
      <c r="O4" s="306"/>
      <c r="P4" s="306"/>
      <c r="Q4" s="306"/>
      <c r="R4" s="306"/>
      <c r="S4" s="306"/>
      <c r="T4" s="306"/>
      <c r="U4" s="306"/>
      <c r="V4" s="306"/>
      <c r="W4" s="306"/>
      <c r="X4" s="306"/>
      <c r="Y4" s="306"/>
      <c r="Z4" s="307"/>
      <c r="AA4" s="28"/>
      <c r="AB4" s="28"/>
      <c r="AC4" s="28"/>
      <c r="AD4" s="1"/>
    </row>
    <row r="5" spans="1:30" ht="15" customHeight="1">
      <c r="A5" s="28"/>
      <c r="B5" s="28"/>
      <c r="C5" s="151" t="s">
        <v>279</v>
      </c>
      <c r="D5" s="151"/>
      <c r="E5" s="151"/>
      <c r="F5" s="294" t="s">
        <v>70</v>
      </c>
      <c r="G5" s="290"/>
      <c r="H5" s="291"/>
      <c r="I5" s="289" t="s">
        <v>72</v>
      </c>
      <c r="J5" s="290"/>
      <c r="K5" s="291"/>
      <c r="L5" s="289" t="s">
        <v>73</v>
      </c>
      <c r="M5" s="290"/>
      <c r="N5" s="291"/>
      <c r="O5" s="289" t="s">
        <v>74</v>
      </c>
      <c r="P5" s="290"/>
      <c r="Q5" s="291"/>
      <c r="R5" s="289" t="s">
        <v>104</v>
      </c>
      <c r="S5" s="290"/>
      <c r="T5" s="291"/>
      <c r="U5" s="289" t="s">
        <v>75</v>
      </c>
      <c r="V5" s="290"/>
      <c r="W5" s="291"/>
      <c r="X5" s="308" t="s">
        <v>6</v>
      </c>
      <c r="Y5" s="309"/>
      <c r="Z5" s="310"/>
      <c r="AA5" s="28"/>
      <c r="AB5" s="28"/>
      <c r="AC5" s="28"/>
    </row>
    <row r="6" spans="1:30" ht="15" customHeight="1">
      <c r="A6" s="28"/>
      <c r="B6" s="28"/>
      <c r="C6" s="151"/>
      <c r="D6" s="151"/>
      <c r="E6" s="151"/>
      <c r="F6" s="295"/>
      <c r="G6" s="292"/>
      <c r="H6" s="293"/>
      <c r="I6" s="292"/>
      <c r="J6" s="292"/>
      <c r="K6" s="293"/>
      <c r="L6" s="292"/>
      <c r="M6" s="292"/>
      <c r="N6" s="293"/>
      <c r="O6" s="292"/>
      <c r="P6" s="292"/>
      <c r="Q6" s="293"/>
      <c r="R6" s="292"/>
      <c r="S6" s="292"/>
      <c r="T6" s="293"/>
      <c r="U6" s="292"/>
      <c r="V6" s="292"/>
      <c r="W6" s="293"/>
      <c r="X6" s="146"/>
      <c r="Y6" s="311"/>
      <c r="Z6" s="147"/>
      <c r="AA6" s="28"/>
      <c r="AB6" s="28"/>
      <c r="AC6" s="28"/>
    </row>
    <row r="7" spans="1:30" ht="15" customHeight="1">
      <c r="A7" s="28"/>
      <c r="B7" s="28"/>
      <c r="C7" s="287" t="s">
        <v>59</v>
      </c>
      <c r="D7" s="287"/>
      <c r="E7" s="287"/>
      <c r="F7" s="288"/>
      <c r="G7" s="288"/>
      <c r="H7" s="288"/>
      <c r="I7" s="288"/>
      <c r="J7" s="288"/>
      <c r="K7" s="288"/>
      <c r="L7" s="288"/>
      <c r="M7" s="288"/>
      <c r="N7" s="288"/>
      <c r="O7" s="288"/>
      <c r="P7" s="288"/>
      <c r="Q7" s="288"/>
      <c r="R7" s="288"/>
      <c r="S7" s="288"/>
      <c r="T7" s="288"/>
      <c r="U7" s="288"/>
      <c r="V7" s="288"/>
      <c r="W7" s="288"/>
      <c r="X7" s="297" t="str">
        <f>IF(COUNTA(F7:W7)=0,"",SUM(F7:W7))</f>
        <v/>
      </c>
      <c r="Y7" s="298"/>
      <c r="Z7" s="299"/>
      <c r="AA7" s="28"/>
      <c r="AB7" s="28"/>
      <c r="AC7" s="28"/>
      <c r="AD7" s="10" t="str">
        <f>IF(X7="","←「生徒の退学状況」が未記入です。０の場合は「０」と記入してください。","")</f>
        <v>←「生徒の退学状況」が未記入です。０の場合は「０」と記入してください。</v>
      </c>
    </row>
    <row r="8" spans="1:30" ht="15.6" customHeight="1">
      <c r="A8" s="28"/>
      <c r="B8" s="28"/>
      <c r="C8" s="28"/>
      <c r="D8" s="28"/>
      <c r="E8" s="28"/>
      <c r="F8" s="28"/>
      <c r="G8" s="28"/>
      <c r="H8" s="28"/>
      <c r="I8" s="28"/>
      <c r="J8" s="28"/>
      <c r="K8" s="28"/>
      <c r="L8" s="28"/>
      <c r="M8" s="28"/>
      <c r="N8" s="28"/>
      <c r="O8" s="28"/>
      <c r="P8" s="28"/>
      <c r="Q8" s="28"/>
      <c r="R8" s="28"/>
      <c r="S8" s="28"/>
      <c r="T8" s="28"/>
      <c r="U8" s="28"/>
      <c r="V8" s="28"/>
      <c r="W8" s="28"/>
      <c r="X8" s="28"/>
      <c r="Y8" s="45"/>
      <c r="Z8" s="28"/>
      <c r="AA8" s="28"/>
      <c r="AB8" s="28"/>
      <c r="AC8" s="28"/>
    </row>
    <row r="9" spans="1:30" ht="15" customHeight="1">
      <c r="A9" s="28"/>
      <c r="B9" s="28"/>
      <c r="C9" s="16" t="s">
        <v>714</v>
      </c>
      <c r="D9" s="28"/>
      <c r="E9" s="28"/>
      <c r="F9" s="28"/>
      <c r="G9" s="28"/>
      <c r="H9" s="28"/>
      <c r="I9" s="28"/>
      <c r="J9" s="28"/>
      <c r="K9" s="28"/>
      <c r="L9" s="28"/>
      <c r="M9" s="28"/>
      <c r="N9" s="28"/>
      <c r="O9" s="28"/>
      <c r="P9" s="28"/>
      <c r="Q9" s="28"/>
      <c r="R9" s="28"/>
      <c r="S9" s="28"/>
      <c r="T9" s="28"/>
      <c r="U9" s="28"/>
      <c r="V9" s="28"/>
      <c r="W9" s="28"/>
      <c r="X9" s="28"/>
      <c r="Y9" s="28"/>
      <c r="Z9" s="45"/>
      <c r="AA9" s="28"/>
      <c r="AB9" s="45"/>
      <c r="AC9" s="28"/>
    </row>
    <row r="10" spans="1:30" ht="15" customHeight="1">
      <c r="A10" s="28"/>
      <c r="B10" s="28"/>
      <c r="C10" s="16"/>
      <c r="D10" s="28"/>
      <c r="E10" s="28"/>
      <c r="F10" s="28"/>
      <c r="G10" s="28"/>
      <c r="H10" s="28"/>
      <c r="I10" s="28"/>
      <c r="J10" s="28"/>
      <c r="K10" s="28"/>
      <c r="L10" s="28"/>
      <c r="M10" s="28"/>
      <c r="N10" s="28"/>
      <c r="O10" s="28"/>
      <c r="P10" s="28"/>
      <c r="Q10" s="28"/>
      <c r="R10" s="28"/>
      <c r="S10" s="28"/>
      <c r="T10" s="28"/>
      <c r="U10" s="28"/>
      <c r="V10" s="28"/>
      <c r="W10" s="28"/>
      <c r="X10" s="28"/>
      <c r="Y10" s="28"/>
      <c r="Z10" s="45" t="s">
        <v>53</v>
      </c>
      <c r="AA10" s="28"/>
      <c r="AB10" s="45"/>
      <c r="AC10" s="28"/>
    </row>
    <row r="11" spans="1:30" ht="15" customHeight="1">
      <c r="A11" s="28"/>
      <c r="B11" s="28"/>
      <c r="C11" s="28"/>
      <c r="D11" s="28"/>
      <c r="E11" s="28"/>
      <c r="F11" s="305" t="s">
        <v>77</v>
      </c>
      <c r="G11" s="306"/>
      <c r="H11" s="306"/>
      <c r="I11" s="306"/>
      <c r="J11" s="306"/>
      <c r="K11" s="306"/>
      <c r="L11" s="306"/>
      <c r="M11" s="306"/>
      <c r="N11" s="306"/>
      <c r="O11" s="306"/>
      <c r="P11" s="306"/>
      <c r="Q11" s="306"/>
      <c r="R11" s="306"/>
      <c r="S11" s="306"/>
      <c r="T11" s="306"/>
      <c r="U11" s="306"/>
      <c r="V11" s="306"/>
      <c r="W11" s="306"/>
      <c r="X11" s="306"/>
      <c r="Y11" s="306"/>
      <c r="Z11" s="307"/>
      <c r="AA11" s="28"/>
      <c r="AB11" s="28"/>
      <c r="AC11" s="28"/>
    </row>
    <row r="12" spans="1:30" ht="15" customHeight="1">
      <c r="A12" s="28"/>
      <c r="B12" s="28"/>
      <c r="C12" s="151" t="s">
        <v>279</v>
      </c>
      <c r="D12" s="151"/>
      <c r="E12" s="151"/>
      <c r="F12" s="294" t="s">
        <v>70</v>
      </c>
      <c r="G12" s="290"/>
      <c r="H12" s="291"/>
      <c r="I12" s="289" t="s">
        <v>72</v>
      </c>
      <c r="J12" s="290"/>
      <c r="K12" s="291"/>
      <c r="L12" s="289" t="s">
        <v>98</v>
      </c>
      <c r="M12" s="290"/>
      <c r="N12" s="291"/>
      <c r="O12" s="289" t="s">
        <v>74</v>
      </c>
      <c r="P12" s="290"/>
      <c r="Q12" s="291"/>
      <c r="R12" s="289" t="s">
        <v>104</v>
      </c>
      <c r="S12" s="290"/>
      <c r="T12" s="291"/>
      <c r="U12" s="289" t="s">
        <v>75</v>
      </c>
      <c r="V12" s="290"/>
      <c r="W12" s="291"/>
      <c r="X12" s="308" t="s">
        <v>6</v>
      </c>
      <c r="Y12" s="309"/>
      <c r="Z12" s="310"/>
      <c r="AA12" s="28"/>
      <c r="AB12" s="28"/>
      <c r="AC12" s="28"/>
    </row>
    <row r="13" spans="1:30" ht="15" customHeight="1">
      <c r="A13" s="28"/>
      <c r="B13" s="28"/>
      <c r="C13" s="151"/>
      <c r="D13" s="151"/>
      <c r="E13" s="151"/>
      <c r="F13" s="295"/>
      <c r="G13" s="292"/>
      <c r="H13" s="293"/>
      <c r="I13" s="292"/>
      <c r="J13" s="292"/>
      <c r="K13" s="293"/>
      <c r="L13" s="292"/>
      <c r="M13" s="292"/>
      <c r="N13" s="293"/>
      <c r="O13" s="292"/>
      <c r="P13" s="292"/>
      <c r="Q13" s="293"/>
      <c r="R13" s="292"/>
      <c r="S13" s="292"/>
      <c r="T13" s="293"/>
      <c r="U13" s="292"/>
      <c r="V13" s="292"/>
      <c r="W13" s="293"/>
      <c r="X13" s="146"/>
      <c r="Y13" s="311"/>
      <c r="Z13" s="147"/>
      <c r="AA13" s="28"/>
      <c r="AB13" s="28"/>
      <c r="AC13" s="28"/>
    </row>
    <row r="14" spans="1:30" ht="15" customHeight="1">
      <c r="A14" s="28"/>
      <c r="B14" s="28"/>
      <c r="C14" s="287" t="s">
        <v>59</v>
      </c>
      <c r="D14" s="287"/>
      <c r="E14" s="287"/>
      <c r="F14" s="288"/>
      <c r="G14" s="288"/>
      <c r="H14" s="288"/>
      <c r="I14" s="288"/>
      <c r="J14" s="288"/>
      <c r="K14" s="288"/>
      <c r="L14" s="288"/>
      <c r="M14" s="288"/>
      <c r="N14" s="288"/>
      <c r="O14" s="288"/>
      <c r="P14" s="288"/>
      <c r="Q14" s="288"/>
      <c r="R14" s="288"/>
      <c r="S14" s="288"/>
      <c r="T14" s="288"/>
      <c r="U14" s="288"/>
      <c r="V14" s="288"/>
      <c r="W14" s="288"/>
      <c r="X14" s="297" t="str">
        <f>IF(COUNTA(F14:W14)=0,"",SUM(F14:W14))</f>
        <v/>
      </c>
      <c r="Y14" s="298"/>
      <c r="Z14" s="299"/>
      <c r="AA14" s="28"/>
      <c r="AB14" s="28"/>
      <c r="AC14" s="28"/>
      <c r="AD14" s="10" t="str">
        <f>IF(X14="","←「生徒の転学状況」が未記入です。０の場合は「０」と記入してください。","")</f>
        <v>←「生徒の転学状況」が未記入です。０の場合は「０」と記入してください。</v>
      </c>
    </row>
    <row r="15" spans="1:30" ht="1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45"/>
      <c r="Z15" s="28"/>
      <c r="AA15" s="28"/>
      <c r="AB15" s="28"/>
      <c r="AC15" s="28"/>
    </row>
    <row r="16" spans="1:30" ht="15" customHeight="1">
      <c r="A16" s="28"/>
      <c r="B16" s="64" t="s">
        <v>78</v>
      </c>
      <c r="C16" s="28"/>
      <c r="D16" s="32"/>
      <c r="E16" s="32"/>
      <c r="F16" s="32"/>
      <c r="G16" s="32"/>
      <c r="H16" s="32"/>
      <c r="I16" s="32"/>
      <c r="J16" s="32"/>
      <c r="K16" s="32"/>
      <c r="L16" s="32"/>
      <c r="M16" s="32"/>
      <c r="N16" s="32"/>
      <c r="O16" s="28"/>
      <c r="P16" s="28"/>
      <c r="Q16" s="28"/>
      <c r="R16" s="28"/>
      <c r="S16" s="28"/>
      <c r="T16" s="28"/>
      <c r="U16" s="28"/>
      <c r="V16" s="28"/>
      <c r="W16" s="28"/>
      <c r="X16" s="28"/>
      <c r="Y16" s="28"/>
      <c r="Z16" s="28"/>
      <c r="AA16" s="28"/>
      <c r="AB16" s="28"/>
      <c r="AC16" s="28"/>
    </row>
    <row r="17" spans="1:30" ht="15" customHeight="1">
      <c r="A17" s="28"/>
      <c r="B17" s="28"/>
      <c r="C17" s="16" t="s">
        <v>290</v>
      </c>
      <c r="D17" s="28"/>
      <c r="E17" s="28"/>
      <c r="F17" s="28"/>
      <c r="G17" s="28"/>
      <c r="H17" s="28"/>
      <c r="I17" s="28"/>
      <c r="J17" s="28"/>
      <c r="K17" s="28"/>
      <c r="L17" s="28"/>
      <c r="M17" s="28"/>
      <c r="N17" s="28"/>
      <c r="O17" s="28"/>
      <c r="P17" s="28"/>
      <c r="Q17" s="28"/>
      <c r="R17" s="28"/>
      <c r="S17" s="28"/>
      <c r="T17" s="28"/>
      <c r="U17" s="28"/>
      <c r="V17" s="28"/>
      <c r="W17" s="28"/>
      <c r="X17" s="28"/>
      <c r="Y17" s="45"/>
      <c r="Z17" s="28"/>
      <c r="AA17" s="28"/>
      <c r="AB17" s="45"/>
      <c r="AC17" s="28"/>
    </row>
    <row r="18" spans="1:30" ht="15" customHeight="1">
      <c r="A18" s="28"/>
      <c r="B18" s="28"/>
      <c r="C18" s="16"/>
      <c r="D18" s="28"/>
      <c r="E18" s="28"/>
      <c r="F18" s="28"/>
      <c r="G18" s="28"/>
      <c r="H18" s="28"/>
      <c r="I18" s="28"/>
      <c r="J18" s="28"/>
      <c r="K18" s="28"/>
      <c r="L18" s="28"/>
      <c r="M18" s="28"/>
      <c r="N18" s="28"/>
      <c r="O18" s="28"/>
      <c r="P18" s="28"/>
      <c r="Q18" s="28"/>
      <c r="R18" s="28"/>
      <c r="S18" s="28"/>
      <c r="T18" s="28"/>
      <c r="U18" s="28"/>
      <c r="V18" s="28"/>
      <c r="W18" s="28"/>
      <c r="X18" s="28"/>
      <c r="Y18" s="45"/>
      <c r="Z18" s="28"/>
      <c r="AA18" s="28"/>
      <c r="AB18" s="45" t="s">
        <v>328</v>
      </c>
      <c r="AC18" s="28"/>
    </row>
    <row r="19" spans="1:30" ht="15" customHeight="1">
      <c r="A19" s="28"/>
      <c r="B19" s="28"/>
      <c r="C19" s="283" t="s">
        <v>84</v>
      </c>
      <c r="D19" s="180"/>
      <c r="E19" s="180"/>
      <c r="F19" s="180"/>
      <c r="G19" s="180"/>
      <c r="H19" s="180"/>
      <c r="I19" s="180"/>
      <c r="J19" s="180"/>
      <c r="K19" s="180"/>
      <c r="L19" s="180"/>
      <c r="M19" s="283" t="s">
        <v>85</v>
      </c>
      <c r="N19" s="180"/>
      <c r="O19" s="180"/>
      <c r="P19" s="180"/>
      <c r="Q19" s="283" t="s">
        <v>86</v>
      </c>
      <c r="R19" s="180"/>
      <c r="S19" s="180"/>
      <c r="T19" s="180"/>
      <c r="U19" s="283" t="s">
        <v>92</v>
      </c>
      <c r="V19" s="180"/>
      <c r="W19" s="180"/>
      <c r="X19" s="180"/>
      <c r="Y19" s="283" t="s">
        <v>87</v>
      </c>
      <c r="Z19" s="180"/>
      <c r="AA19" s="180"/>
      <c r="AB19" s="180"/>
      <c r="AC19" s="28"/>
    </row>
    <row r="20" spans="1:30" ht="15" customHeight="1">
      <c r="A20" s="28"/>
      <c r="B20" s="28"/>
      <c r="C20" s="301" t="s">
        <v>83</v>
      </c>
      <c r="D20" s="164"/>
      <c r="E20" s="164"/>
      <c r="F20" s="164"/>
      <c r="G20" s="164"/>
      <c r="H20" s="164"/>
      <c r="I20" s="164"/>
      <c r="J20" s="164"/>
      <c r="K20" s="164"/>
      <c r="L20" s="164"/>
      <c r="M20" s="296"/>
      <c r="N20" s="154"/>
      <c r="O20" s="154"/>
      <c r="P20" s="154"/>
      <c r="Q20" s="296"/>
      <c r="R20" s="154"/>
      <c r="S20" s="154"/>
      <c r="T20" s="154"/>
      <c r="U20" s="296"/>
      <c r="V20" s="154"/>
      <c r="W20" s="154"/>
      <c r="X20" s="154"/>
      <c r="Y20" s="296"/>
      <c r="Z20" s="154"/>
      <c r="AA20" s="154"/>
      <c r="AB20" s="154"/>
      <c r="AC20" s="28"/>
      <c r="AD20" s="10" t="str">
        <f>IF(COUNTA(M20:AB20)=0,"←実施校の「情報化の状況」が未記入です。無線LANを使用できる箇所には「１」を記入してください。","")</f>
        <v>←実施校の「情報化の状況」が未記入です。無線LANを使用できる箇所には「１」を記入してください。</v>
      </c>
    </row>
    <row r="21" spans="1:30" ht="15" customHeight="1">
      <c r="A21" s="28"/>
      <c r="B21" s="28"/>
      <c r="C21" s="301" t="s">
        <v>105</v>
      </c>
      <c r="D21" s="164"/>
      <c r="E21" s="164"/>
      <c r="F21" s="164"/>
      <c r="G21" s="164"/>
      <c r="H21" s="164"/>
      <c r="I21" s="164"/>
      <c r="J21" s="164"/>
      <c r="K21" s="164"/>
      <c r="L21" s="164"/>
      <c r="M21" s="296"/>
      <c r="N21" s="154"/>
      <c r="O21" s="154"/>
      <c r="P21" s="154"/>
      <c r="Q21" s="296"/>
      <c r="R21" s="154"/>
      <c r="S21" s="154"/>
      <c r="T21" s="154"/>
      <c r="U21" s="296"/>
      <c r="V21" s="154"/>
      <c r="W21" s="154"/>
      <c r="X21" s="154"/>
      <c r="Y21" s="296"/>
      <c r="Z21" s="154"/>
      <c r="AA21" s="154"/>
      <c r="AB21" s="154"/>
      <c r="AC21" s="28"/>
      <c r="AD21" s="10"/>
    </row>
    <row r="22" spans="1:30" ht="15" customHeight="1">
      <c r="A22" s="28"/>
      <c r="B22" s="28"/>
      <c r="C22" s="304" t="s">
        <v>107</v>
      </c>
      <c r="D22" s="275"/>
      <c r="E22" s="275"/>
      <c r="F22" s="275"/>
      <c r="G22" s="275"/>
      <c r="H22" s="275"/>
      <c r="I22" s="275"/>
      <c r="J22" s="275"/>
      <c r="K22" s="275"/>
      <c r="L22" s="275"/>
      <c r="M22" s="296"/>
      <c r="N22" s="154"/>
      <c r="O22" s="154"/>
      <c r="P22" s="154"/>
      <c r="Q22" s="296"/>
      <c r="R22" s="154"/>
      <c r="S22" s="154"/>
      <c r="T22" s="154"/>
      <c r="U22" s="296"/>
      <c r="V22" s="154"/>
      <c r="W22" s="154"/>
      <c r="X22" s="154"/>
      <c r="Y22" s="296"/>
      <c r="Z22" s="154"/>
      <c r="AA22" s="154"/>
      <c r="AB22" s="154"/>
      <c r="AC22" s="28"/>
      <c r="AD22" s="10" t="str">
        <f>IF(COUNTA(M21:AB24)=0,"←面接指導等実施施設と学習等実施施設の「情報化の状況」が未記入です。ない場合は未記入で構いません。","")</f>
        <v>←面接指導等実施施設と学習等実施施設の「情報化の状況」が未記入です。ない場合は未記入で構いません。</v>
      </c>
    </row>
    <row r="23" spans="1:30" ht="15" customHeight="1">
      <c r="A23" s="28"/>
      <c r="B23" s="28"/>
      <c r="C23" s="301" t="s">
        <v>106</v>
      </c>
      <c r="D23" s="164"/>
      <c r="E23" s="164"/>
      <c r="F23" s="164"/>
      <c r="G23" s="164"/>
      <c r="H23" s="164"/>
      <c r="I23" s="164"/>
      <c r="J23" s="164"/>
      <c r="K23" s="164"/>
      <c r="L23" s="164"/>
      <c r="M23" s="296"/>
      <c r="N23" s="154"/>
      <c r="O23" s="154"/>
      <c r="P23" s="154"/>
      <c r="Q23" s="296"/>
      <c r="R23" s="154"/>
      <c r="S23" s="154"/>
      <c r="T23" s="154"/>
      <c r="U23" s="296"/>
      <c r="V23" s="154"/>
      <c r="W23" s="154"/>
      <c r="X23" s="154"/>
      <c r="Y23" s="296"/>
      <c r="Z23" s="154"/>
      <c r="AA23" s="154"/>
      <c r="AB23" s="154"/>
      <c r="AC23" s="28"/>
      <c r="AD23" s="10" t="str">
        <f>IF(COUNTA(M21:AB25)=0,"　例）普通教室で無線LANを使用できる施設が３施設ある場合には、普通教室の欄に「３」を記入してください。","")</f>
        <v>　例）普通教室で無線LANを使用できる施設が３施設ある場合には、普通教室の欄に「３」を記入してください。</v>
      </c>
    </row>
    <row r="24" spans="1:30" ht="15" customHeight="1">
      <c r="A24" s="28"/>
      <c r="B24" s="28"/>
      <c r="C24" s="301" t="s">
        <v>108</v>
      </c>
      <c r="D24" s="164"/>
      <c r="E24" s="164"/>
      <c r="F24" s="164"/>
      <c r="G24" s="164"/>
      <c r="H24" s="164"/>
      <c r="I24" s="164"/>
      <c r="J24" s="164"/>
      <c r="K24" s="164"/>
      <c r="L24" s="164"/>
      <c r="M24" s="296"/>
      <c r="N24" s="154"/>
      <c r="O24" s="154"/>
      <c r="P24" s="154"/>
      <c r="Q24" s="296"/>
      <c r="R24" s="154"/>
      <c r="S24" s="154"/>
      <c r="T24" s="154"/>
      <c r="U24" s="296"/>
      <c r="V24" s="154"/>
      <c r="W24" s="154"/>
      <c r="X24" s="154"/>
      <c r="Y24" s="296"/>
      <c r="Z24" s="154"/>
      <c r="AA24" s="154"/>
      <c r="AB24" s="154"/>
      <c r="AC24" s="28"/>
      <c r="AD24" s="10"/>
    </row>
    <row r="25" spans="1:30" ht="15" hidden="1" customHeight="1">
      <c r="A25" s="28"/>
      <c r="B25" s="28"/>
      <c r="C25" s="28" t="s">
        <v>109</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row>
    <row r="26" spans="1:30" ht="15" hidden="1" customHeight="1">
      <c r="A26" s="28"/>
      <c r="B26" s="28"/>
      <c r="C26" s="65" t="s">
        <v>89</v>
      </c>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row>
    <row r="27" spans="1:30" ht="15" hidden="1" customHeight="1">
      <c r="A27" s="28"/>
      <c r="B27" s="28"/>
      <c r="C27" s="65" t="s">
        <v>90</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row>
    <row r="28" spans="1:30" ht="1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row>
    <row r="29" spans="1:30" ht="15" customHeight="1">
      <c r="A29" s="28"/>
      <c r="B29" s="28"/>
      <c r="C29" s="16" t="s">
        <v>291</v>
      </c>
      <c r="D29" s="28"/>
      <c r="E29" s="28"/>
      <c r="F29" s="28"/>
      <c r="G29" s="28"/>
      <c r="H29" s="28"/>
      <c r="I29" s="28"/>
      <c r="J29" s="28"/>
      <c r="K29" s="28"/>
      <c r="L29" s="28"/>
      <c r="M29" s="28"/>
      <c r="N29" s="28"/>
      <c r="O29" s="28"/>
      <c r="P29" s="28"/>
      <c r="Q29" s="28"/>
      <c r="R29" s="28"/>
      <c r="S29" s="45"/>
      <c r="T29" s="45"/>
      <c r="U29" s="28"/>
      <c r="V29" s="28"/>
      <c r="W29" s="28"/>
      <c r="X29" s="28"/>
      <c r="Y29" s="28"/>
      <c r="Z29" s="28"/>
      <c r="AA29" s="28"/>
      <c r="AB29" s="28"/>
      <c r="AC29" s="28"/>
      <c r="AD29" s="10"/>
    </row>
    <row r="30" spans="1:30" ht="15" customHeight="1">
      <c r="A30" s="28"/>
      <c r="B30" s="28"/>
      <c r="C30" s="16"/>
      <c r="D30" s="28"/>
      <c r="E30" s="28"/>
      <c r="F30" s="28"/>
      <c r="G30" s="28"/>
      <c r="H30" s="28"/>
      <c r="I30" s="28"/>
      <c r="J30" s="28"/>
      <c r="K30" s="28"/>
      <c r="L30" s="28"/>
      <c r="M30" s="28"/>
      <c r="N30" s="28"/>
      <c r="O30" s="28"/>
      <c r="P30" s="28"/>
      <c r="Q30" s="28"/>
      <c r="R30" s="28"/>
      <c r="S30" s="45"/>
      <c r="T30" s="45" t="s">
        <v>259</v>
      </c>
      <c r="U30" s="28"/>
      <c r="V30" s="28"/>
      <c r="W30" s="28"/>
      <c r="X30" s="28"/>
      <c r="Y30" s="28"/>
      <c r="Z30" s="28"/>
      <c r="AA30" s="28"/>
      <c r="AB30" s="28"/>
      <c r="AC30" s="28"/>
      <c r="AD30" s="10"/>
    </row>
    <row r="31" spans="1:30" ht="15" customHeight="1">
      <c r="A31" s="28"/>
      <c r="B31" s="28"/>
      <c r="C31" s="300"/>
      <c r="D31" s="216"/>
      <c r="E31" s="216"/>
      <c r="F31" s="216"/>
      <c r="G31" s="216"/>
      <c r="H31" s="217"/>
      <c r="I31" s="283" t="s">
        <v>80</v>
      </c>
      <c r="J31" s="283"/>
      <c r="K31" s="283"/>
      <c r="L31" s="283"/>
      <c r="M31" s="283" t="s">
        <v>81</v>
      </c>
      <c r="N31" s="283"/>
      <c r="O31" s="283"/>
      <c r="P31" s="283"/>
      <c r="Q31" s="283" t="s">
        <v>6</v>
      </c>
      <c r="R31" s="283"/>
      <c r="S31" s="283"/>
      <c r="T31" s="283"/>
      <c r="U31" s="28"/>
      <c r="V31" s="28"/>
      <c r="W31" s="28"/>
      <c r="X31" s="28"/>
      <c r="Y31" s="28"/>
      <c r="Z31" s="28"/>
      <c r="AA31" s="28"/>
      <c r="AB31" s="28"/>
      <c r="AC31" s="28"/>
    </row>
    <row r="32" spans="1:30" ht="15" customHeight="1">
      <c r="A32" s="28"/>
      <c r="B32" s="28"/>
      <c r="C32" s="300" t="s">
        <v>79</v>
      </c>
      <c r="D32" s="216"/>
      <c r="E32" s="216"/>
      <c r="F32" s="216"/>
      <c r="G32" s="216"/>
      <c r="H32" s="217"/>
      <c r="I32" s="288"/>
      <c r="J32" s="288"/>
      <c r="K32" s="288"/>
      <c r="L32" s="288"/>
      <c r="M32" s="288"/>
      <c r="N32" s="288"/>
      <c r="O32" s="288"/>
      <c r="P32" s="288"/>
      <c r="Q32" s="302">
        <f>SUM(I32:P32)</f>
        <v>0</v>
      </c>
      <c r="R32" s="302"/>
      <c r="S32" s="302"/>
      <c r="T32" s="302"/>
      <c r="U32" s="28"/>
      <c r="V32" s="28"/>
      <c r="W32" s="28"/>
      <c r="X32" s="28"/>
      <c r="Y32" s="28"/>
      <c r="Z32" s="28"/>
      <c r="AA32" s="28"/>
      <c r="AB32" s="28"/>
      <c r="AC32" s="28"/>
      <c r="AD32" s="10" t="str">
        <f>IF(SUM(I32:P32)=0,"←生徒用PC台数が未記入です。","")</f>
        <v>←生徒用PC台数が未記入です。</v>
      </c>
    </row>
    <row r="33" spans="1:30" ht="15" customHeight="1">
      <c r="A33" s="28"/>
      <c r="B33" s="28"/>
      <c r="C33" s="300" t="s">
        <v>82</v>
      </c>
      <c r="D33" s="216"/>
      <c r="E33" s="216"/>
      <c r="F33" s="216"/>
      <c r="G33" s="216"/>
      <c r="H33" s="217"/>
      <c r="I33" s="288"/>
      <c r="J33" s="288"/>
      <c r="K33" s="288"/>
      <c r="L33" s="288"/>
      <c r="M33" s="303" t="s">
        <v>327</v>
      </c>
      <c r="N33" s="303"/>
      <c r="O33" s="303"/>
      <c r="P33" s="303"/>
      <c r="Q33" s="302">
        <f>I33</f>
        <v>0</v>
      </c>
      <c r="R33" s="302"/>
      <c r="S33" s="302"/>
      <c r="T33" s="302"/>
      <c r="U33" s="28"/>
      <c r="V33" s="28"/>
      <c r="W33" s="28"/>
      <c r="X33" s="28"/>
      <c r="Y33" s="28"/>
      <c r="Z33" s="28"/>
      <c r="AA33" s="28"/>
      <c r="AB33" s="28"/>
      <c r="AC33" s="28"/>
      <c r="AD33" s="10" t="str">
        <f>IF(I33=0,"←教員用PC台数が未記入です。","")</f>
        <v>←教員用PC台数が未記入です。</v>
      </c>
    </row>
    <row r="34" spans="1:30" ht="15" hidden="1" customHeight="1">
      <c r="A34" s="28"/>
      <c r="B34" s="28"/>
      <c r="C34" s="28" t="s">
        <v>88</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row>
    <row r="35" spans="1:30" ht="1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0" ht="1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row>
    <row r="37" spans="1:30" ht="1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row>
    <row r="38" spans="1:30" ht="1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row>
    <row r="39" spans="1:30" ht="1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row>
    <row r="40" spans="1:30" ht="1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row>
    <row r="41" spans="1:30" ht="1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row>
    <row r="42" spans="1:30" ht="1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row>
    <row r="43" spans="1:30" ht="1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row>
    <row r="44" spans="1:30" ht="1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row>
    <row r="45" spans="1:30" ht="1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row>
    <row r="46" spans="1:30" ht="1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row>
    <row r="47" spans="1:30" ht="1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row>
    <row r="48" spans="1:30" ht="1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row>
    <row r="49" spans="1:29" ht="1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ht="1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row>
    <row r="51" spans="1:29" ht="1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row>
    <row r="52" spans="1:29" ht="1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row>
    <row r="53" spans="1:29" ht="1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row>
    <row r="54" spans="1:29" ht="1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row>
    <row r="55" spans="1:29" ht="1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row>
    <row r="56" spans="1:29" ht="1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1:29" ht="15" customHeight="1">
      <c r="A57" s="66" t="s">
        <v>1669</v>
      </c>
      <c r="B57" s="67"/>
      <c r="C57" s="67"/>
      <c r="D57" s="67"/>
      <c r="E57" s="67"/>
      <c r="F57" s="67"/>
      <c r="G57" s="67"/>
      <c r="H57" s="67"/>
      <c r="I57" s="67"/>
      <c r="J57" s="67"/>
      <c r="K57" s="67"/>
      <c r="L57" s="67"/>
      <c r="M57" s="67"/>
      <c r="N57" s="66"/>
      <c r="O57" s="67"/>
      <c r="P57" s="67"/>
      <c r="Q57" s="66"/>
      <c r="R57" s="67"/>
      <c r="S57" s="67"/>
      <c r="T57" s="67"/>
      <c r="U57" s="67"/>
      <c r="V57" s="67"/>
      <c r="W57" s="67"/>
      <c r="X57" s="67"/>
      <c r="Y57" s="67"/>
      <c r="Z57" s="67"/>
      <c r="AA57" s="67"/>
      <c r="AB57" s="67"/>
      <c r="AC57" s="67"/>
    </row>
  </sheetData>
  <sheetProtection sheet="1" selectLockedCells="1"/>
  <mergeCells count="76">
    <mergeCell ref="F4:Z4"/>
    <mergeCell ref="X5:Z6"/>
    <mergeCell ref="X7:Z7"/>
    <mergeCell ref="F11:Z11"/>
    <mergeCell ref="X12:Z13"/>
    <mergeCell ref="U12:W13"/>
    <mergeCell ref="O12:Q13"/>
    <mergeCell ref="R12:T13"/>
    <mergeCell ref="C19:L19"/>
    <mergeCell ref="C20:L20"/>
    <mergeCell ref="C21:L21"/>
    <mergeCell ref="U19:X19"/>
    <mergeCell ref="Y19:AB19"/>
    <mergeCell ref="M20:P20"/>
    <mergeCell ref="Q20:T20"/>
    <mergeCell ref="U20:X20"/>
    <mergeCell ref="Y20:AB20"/>
    <mergeCell ref="C22:L22"/>
    <mergeCell ref="C24:L24"/>
    <mergeCell ref="M24:P24"/>
    <mergeCell ref="Q24:T24"/>
    <mergeCell ref="M22:P22"/>
    <mergeCell ref="Q22:T22"/>
    <mergeCell ref="Q23:T23"/>
    <mergeCell ref="C33:H33"/>
    <mergeCell ref="Q32:T32"/>
    <mergeCell ref="Q33:T33"/>
    <mergeCell ref="I32:L32"/>
    <mergeCell ref="M32:P32"/>
    <mergeCell ref="I33:L33"/>
    <mergeCell ref="M33:P33"/>
    <mergeCell ref="U23:X23"/>
    <mergeCell ref="U24:X24"/>
    <mergeCell ref="C31:H31"/>
    <mergeCell ref="C32:H32"/>
    <mergeCell ref="I31:L31"/>
    <mergeCell ref="M31:P31"/>
    <mergeCell ref="C23:L23"/>
    <mergeCell ref="O14:Q14"/>
    <mergeCell ref="R14:T14"/>
    <mergeCell ref="U14:W14"/>
    <mergeCell ref="Q31:T31"/>
    <mergeCell ref="Y22:AB22"/>
    <mergeCell ref="M19:P19"/>
    <mergeCell ref="M21:P21"/>
    <mergeCell ref="Y23:AB23"/>
    <mergeCell ref="Q21:T21"/>
    <mergeCell ref="Y24:AB24"/>
    <mergeCell ref="U21:X21"/>
    <mergeCell ref="Y21:AB21"/>
    <mergeCell ref="Q19:T19"/>
    <mergeCell ref="X14:Z14"/>
    <mergeCell ref="U22:X22"/>
    <mergeCell ref="M23:P23"/>
    <mergeCell ref="C14:E14"/>
    <mergeCell ref="C12:E13"/>
    <mergeCell ref="F12:H13"/>
    <mergeCell ref="I12:K13"/>
    <mergeCell ref="L12:N13"/>
    <mergeCell ref="F14:H14"/>
    <mergeCell ref="I14:K14"/>
    <mergeCell ref="L14:N14"/>
    <mergeCell ref="C5:E6"/>
    <mergeCell ref="C7:E7"/>
    <mergeCell ref="R7:T7"/>
    <mergeCell ref="U5:W6"/>
    <mergeCell ref="F5:H6"/>
    <mergeCell ref="I5:K6"/>
    <mergeCell ref="L5:N6"/>
    <mergeCell ref="O5:Q6"/>
    <mergeCell ref="R5:T6"/>
    <mergeCell ref="U7:W7"/>
    <mergeCell ref="L7:N7"/>
    <mergeCell ref="O7:Q7"/>
    <mergeCell ref="F7:H7"/>
    <mergeCell ref="I7:K7"/>
  </mergeCells>
  <phoneticPr fontId="1"/>
  <printOptions horizontalCentered="1"/>
  <pageMargins left="0.31496062992125984" right="0.31496062992125984" top="0.55118110236220474" bottom="0.35433070866141736"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AF93-FACC-4D41-85B5-F8CF7136114C}">
  <sheetPr>
    <pageSetUpPr fitToPage="1"/>
  </sheetPr>
  <dimension ref="A1:AJ121"/>
  <sheetViews>
    <sheetView showGridLines="0" zoomScaleNormal="100" zoomScaleSheetLayoutView="100" workbookViewId="0">
      <selection activeCell="D13" sqref="D13:K13"/>
    </sheetView>
  </sheetViews>
  <sheetFormatPr defaultColWidth="8.75" defaultRowHeight="15" customHeight="1"/>
  <cols>
    <col min="1" max="48" width="3.125" style="2" customWidth="1"/>
    <col min="49" max="16384" width="8.75" style="2"/>
  </cols>
  <sheetData>
    <row r="1" spans="1:36" ht="15" customHeight="1">
      <c r="A1" s="16"/>
      <c r="B1" s="15" t="s">
        <v>65</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row>
    <row r="2" spans="1:36" s="7" customFormat="1" ht="15" customHeight="1">
      <c r="A2" s="57"/>
      <c r="B2" s="58"/>
      <c r="C2" s="16" t="s">
        <v>277</v>
      </c>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row>
    <row r="3" spans="1:36" s="7" customFormat="1" ht="15" customHeight="1">
      <c r="A3" s="57"/>
      <c r="B3" s="58"/>
      <c r="C3" s="16" t="s">
        <v>294</v>
      </c>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row>
    <row r="4" spans="1:36" ht="15" customHeight="1">
      <c r="A4" s="16"/>
      <c r="B4" s="15" t="s">
        <v>62</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36" ht="15" customHeight="1">
      <c r="A5" s="16"/>
      <c r="B5" s="15"/>
      <c r="C5" s="16" t="s">
        <v>270</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row>
    <row r="6" spans="1:36" ht="15" customHeight="1">
      <c r="A6" s="16"/>
      <c r="B6" s="15"/>
      <c r="C6" s="16" t="s">
        <v>99</v>
      </c>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s="3" customFormat="1" ht="15" customHeight="1">
      <c r="A7" s="17"/>
      <c r="B7" s="59"/>
      <c r="C7" s="181" t="s">
        <v>310</v>
      </c>
      <c r="D7" s="315"/>
      <c r="E7" s="315"/>
      <c r="F7" s="315"/>
      <c r="G7" s="315"/>
      <c r="H7" s="315"/>
      <c r="I7" s="315"/>
      <c r="J7" s="315"/>
      <c r="K7" s="316"/>
      <c r="L7" s="181" t="s">
        <v>311</v>
      </c>
      <c r="M7" s="230"/>
      <c r="N7" s="253"/>
      <c r="O7" s="151" t="s">
        <v>312</v>
      </c>
      <c r="P7" s="283"/>
      <c r="Q7" s="283"/>
      <c r="R7" s="283"/>
      <c r="S7" s="17"/>
      <c r="T7" s="17"/>
      <c r="U7" s="17"/>
      <c r="V7" s="17"/>
      <c r="W7" s="17"/>
      <c r="X7" s="17"/>
      <c r="Y7" s="17"/>
      <c r="Z7" s="17"/>
      <c r="AA7" s="17"/>
      <c r="AB7" s="17"/>
      <c r="AC7" s="17"/>
      <c r="AD7" s="17"/>
      <c r="AE7" s="17"/>
      <c r="AF7" s="17"/>
      <c r="AG7" s="17"/>
      <c r="AH7" s="17"/>
      <c r="AI7" s="17"/>
      <c r="AJ7" s="17"/>
    </row>
    <row r="8" spans="1:36" ht="15" customHeight="1">
      <c r="A8" s="16"/>
      <c r="B8" s="15"/>
      <c r="C8" s="312" t="s">
        <v>318</v>
      </c>
      <c r="D8" s="313"/>
      <c r="E8" s="313"/>
      <c r="F8" s="313"/>
      <c r="G8" s="313"/>
      <c r="H8" s="313"/>
      <c r="I8" s="313"/>
      <c r="J8" s="313"/>
      <c r="K8" s="314"/>
      <c r="L8" s="325" t="s">
        <v>316</v>
      </c>
      <c r="M8" s="326"/>
      <c r="N8" s="327"/>
      <c r="O8" s="323" t="s">
        <v>314</v>
      </c>
      <c r="P8" s="324"/>
      <c r="Q8" s="324"/>
      <c r="R8" s="324"/>
      <c r="S8" s="16"/>
      <c r="T8" s="16"/>
      <c r="U8" s="16"/>
      <c r="V8" s="16"/>
      <c r="W8" s="16"/>
      <c r="X8" s="16"/>
      <c r="Y8" s="16"/>
      <c r="Z8" s="16"/>
      <c r="AA8" s="16"/>
      <c r="AB8" s="16"/>
      <c r="AC8" s="16"/>
      <c r="AD8" s="16"/>
      <c r="AE8" s="16"/>
      <c r="AF8" s="16"/>
      <c r="AG8" s="16"/>
      <c r="AH8" s="16"/>
      <c r="AI8" s="16"/>
      <c r="AJ8" s="16"/>
    </row>
    <row r="9" spans="1:36" ht="15" customHeight="1">
      <c r="A9" s="16"/>
      <c r="B9" s="15"/>
      <c r="C9" s="312" t="s">
        <v>319</v>
      </c>
      <c r="D9" s="313"/>
      <c r="E9" s="313"/>
      <c r="F9" s="313"/>
      <c r="G9" s="313"/>
      <c r="H9" s="313"/>
      <c r="I9" s="313"/>
      <c r="J9" s="313"/>
      <c r="K9" s="314"/>
      <c r="L9" s="325" t="s">
        <v>317</v>
      </c>
      <c r="M9" s="326"/>
      <c r="N9" s="327"/>
      <c r="O9" s="323" t="s">
        <v>315</v>
      </c>
      <c r="P9" s="324"/>
      <c r="Q9" s="324"/>
      <c r="R9" s="324"/>
      <c r="S9" s="16"/>
      <c r="T9" s="16"/>
      <c r="U9" s="16"/>
      <c r="V9" s="16"/>
      <c r="W9" s="16"/>
      <c r="X9" s="16"/>
      <c r="Y9" s="16"/>
      <c r="Z9" s="16"/>
      <c r="AA9" s="16"/>
      <c r="AB9" s="16"/>
      <c r="AC9" s="16"/>
      <c r="AD9" s="16"/>
      <c r="AE9" s="16"/>
      <c r="AF9" s="16"/>
      <c r="AG9" s="16"/>
      <c r="AH9" s="16"/>
      <c r="AI9" s="16"/>
      <c r="AJ9" s="16"/>
    </row>
    <row r="10" spans="1:36" ht="15" customHeight="1">
      <c r="A10" s="16"/>
      <c r="B10" s="15"/>
      <c r="C10" s="312" t="s">
        <v>320</v>
      </c>
      <c r="D10" s="313"/>
      <c r="E10" s="313"/>
      <c r="F10" s="313"/>
      <c r="G10" s="313"/>
      <c r="H10" s="313"/>
      <c r="I10" s="313"/>
      <c r="J10" s="313"/>
      <c r="K10" s="314"/>
      <c r="L10" s="325" t="s">
        <v>316</v>
      </c>
      <c r="M10" s="326"/>
      <c r="N10" s="327"/>
      <c r="O10" s="323" t="s">
        <v>321</v>
      </c>
      <c r="P10" s="324"/>
      <c r="Q10" s="324"/>
      <c r="R10" s="324"/>
      <c r="S10" s="16"/>
      <c r="T10" s="16"/>
      <c r="U10" s="16"/>
      <c r="V10" s="16"/>
      <c r="W10" s="16"/>
      <c r="X10" s="16"/>
      <c r="Y10" s="16"/>
      <c r="Z10" s="16"/>
      <c r="AA10" s="16"/>
      <c r="AB10" s="16"/>
      <c r="AC10" s="16"/>
      <c r="AD10" s="16"/>
      <c r="AE10" s="16"/>
      <c r="AF10" s="16"/>
      <c r="AG10" s="16"/>
      <c r="AH10" s="16"/>
      <c r="AI10" s="16"/>
      <c r="AJ10" s="16"/>
    </row>
    <row r="11" spans="1:36" ht="15" customHeight="1">
      <c r="A11" s="16"/>
      <c r="B11" s="15"/>
      <c r="C11" s="60"/>
      <c r="D11" s="63"/>
      <c r="E11" s="63"/>
      <c r="F11" s="63"/>
      <c r="G11" s="63"/>
      <c r="H11" s="63"/>
      <c r="I11" s="63"/>
      <c r="J11" s="63"/>
      <c r="K11" s="63"/>
      <c r="L11" s="61"/>
      <c r="M11" s="61"/>
      <c r="N11" s="61"/>
      <c r="O11" s="60"/>
      <c r="P11" s="63"/>
      <c r="Q11" s="63"/>
      <c r="R11" s="63"/>
      <c r="S11" s="16"/>
      <c r="T11" s="16"/>
      <c r="U11" s="16"/>
      <c r="V11" s="16"/>
      <c r="W11" s="16"/>
      <c r="X11" s="16"/>
      <c r="Y11" s="16"/>
      <c r="Z11" s="16"/>
      <c r="AA11" s="16"/>
      <c r="AB11" s="16"/>
      <c r="AC11" s="16"/>
      <c r="AD11" s="16"/>
      <c r="AE11" s="16"/>
      <c r="AF11" s="16"/>
      <c r="AG11" s="16"/>
      <c r="AH11" s="16"/>
      <c r="AI11" s="16"/>
      <c r="AJ11" s="16"/>
    </row>
    <row r="12" spans="1:36" s="3" customFormat="1" ht="15" customHeight="1">
      <c r="A12" s="17"/>
      <c r="B12" s="59"/>
      <c r="C12" s="181" t="s">
        <v>310</v>
      </c>
      <c r="D12" s="315"/>
      <c r="E12" s="315"/>
      <c r="F12" s="315"/>
      <c r="G12" s="315"/>
      <c r="H12" s="315"/>
      <c r="I12" s="315"/>
      <c r="J12" s="315"/>
      <c r="K12" s="316"/>
      <c r="L12" s="181" t="s">
        <v>311</v>
      </c>
      <c r="M12" s="230"/>
      <c r="N12" s="253"/>
      <c r="O12" s="151" t="s">
        <v>312</v>
      </c>
      <c r="P12" s="283"/>
      <c r="Q12" s="283"/>
      <c r="R12" s="283"/>
      <c r="S12" s="17"/>
      <c r="T12" s="181" t="s">
        <v>310</v>
      </c>
      <c r="U12" s="315"/>
      <c r="V12" s="315"/>
      <c r="W12" s="315"/>
      <c r="X12" s="315"/>
      <c r="Y12" s="315"/>
      <c r="Z12" s="315"/>
      <c r="AA12" s="315"/>
      <c r="AB12" s="316"/>
      <c r="AC12" s="181" t="s">
        <v>311</v>
      </c>
      <c r="AD12" s="230"/>
      <c r="AE12" s="253"/>
      <c r="AF12" s="151" t="s">
        <v>312</v>
      </c>
      <c r="AG12" s="283"/>
      <c r="AH12" s="283"/>
      <c r="AI12" s="283"/>
      <c r="AJ12" s="17"/>
    </row>
    <row r="13" spans="1:36" ht="15" customHeight="1">
      <c r="A13" s="16"/>
      <c r="B13" s="15"/>
      <c r="C13" s="117" t="s">
        <v>313</v>
      </c>
      <c r="D13" s="321"/>
      <c r="E13" s="321"/>
      <c r="F13" s="321"/>
      <c r="G13" s="321"/>
      <c r="H13" s="321"/>
      <c r="I13" s="321"/>
      <c r="J13" s="321"/>
      <c r="K13" s="322"/>
      <c r="L13" s="257"/>
      <c r="M13" s="317"/>
      <c r="N13" s="318"/>
      <c r="O13" s="319"/>
      <c r="P13" s="320"/>
      <c r="Q13" s="320"/>
      <c r="R13" s="320"/>
      <c r="S13" s="16"/>
      <c r="T13" s="117" t="s">
        <v>313</v>
      </c>
      <c r="U13" s="321"/>
      <c r="V13" s="321"/>
      <c r="W13" s="321"/>
      <c r="X13" s="321"/>
      <c r="Y13" s="321"/>
      <c r="Z13" s="321"/>
      <c r="AA13" s="321"/>
      <c r="AB13" s="322"/>
      <c r="AC13" s="257"/>
      <c r="AD13" s="317"/>
      <c r="AE13" s="318"/>
      <c r="AF13" s="319"/>
      <c r="AG13" s="320"/>
      <c r="AH13" s="320"/>
      <c r="AI13" s="320"/>
      <c r="AJ13" s="16"/>
    </row>
    <row r="14" spans="1:36" ht="15" customHeight="1">
      <c r="A14" s="16"/>
      <c r="B14" s="15"/>
      <c r="C14" s="117" t="s">
        <v>313</v>
      </c>
      <c r="D14" s="321"/>
      <c r="E14" s="321"/>
      <c r="F14" s="321"/>
      <c r="G14" s="321"/>
      <c r="H14" s="321"/>
      <c r="I14" s="321"/>
      <c r="J14" s="321"/>
      <c r="K14" s="322"/>
      <c r="L14" s="257"/>
      <c r="M14" s="317"/>
      <c r="N14" s="318"/>
      <c r="O14" s="319"/>
      <c r="P14" s="320"/>
      <c r="Q14" s="320"/>
      <c r="R14" s="320"/>
      <c r="S14" s="16"/>
      <c r="T14" s="117" t="s">
        <v>313</v>
      </c>
      <c r="U14" s="321"/>
      <c r="V14" s="321"/>
      <c r="W14" s="321"/>
      <c r="X14" s="321"/>
      <c r="Y14" s="321"/>
      <c r="Z14" s="321"/>
      <c r="AA14" s="321"/>
      <c r="AB14" s="322"/>
      <c r="AC14" s="257"/>
      <c r="AD14" s="317"/>
      <c r="AE14" s="318"/>
      <c r="AF14" s="319"/>
      <c r="AG14" s="320"/>
      <c r="AH14" s="320"/>
      <c r="AI14" s="320"/>
      <c r="AJ14" s="16"/>
    </row>
    <row r="15" spans="1:36" ht="15" customHeight="1">
      <c r="A15" s="16"/>
      <c r="B15" s="15"/>
      <c r="C15" s="117" t="s">
        <v>313</v>
      </c>
      <c r="D15" s="321"/>
      <c r="E15" s="321"/>
      <c r="F15" s="321"/>
      <c r="G15" s="321"/>
      <c r="H15" s="321"/>
      <c r="I15" s="321"/>
      <c r="J15" s="321"/>
      <c r="K15" s="322"/>
      <c r="L15" s="257"/>
      <c r="M15" s="317"/>
      <c r="N15" s="318"/>
      <c r="O15" s="319"/>
      <c r="P15" s="320"/>
      <c r="Q15" s="320"/>
      <c r="R15" s="320"/>
      <c r="S15" s="16"/>
      <c r="T15" s="117" t="s">
        <v>313</v>
      </c>
      <c r="U15" s="321"/>
      <c r="V15" s="321"/>
      <c r="W15" s="321"/>
      <c r="X15" s="321"/>
      <c r="Y15" s="321"/>
      <c r="Z15" s="321"/>
      <c r="AA15" s="321"/>
      <c r="AB15" s="322"/>
      <c r="AC15" s="257"/>
      <c r="AD15" s="317"/>
      <c r="AE15" s="318"/>
      <c r="AF15" s="319"/>
      <c r="AG15" s="320"/>
      <c r="AH15" s="320"/>
      <c r="AI15" s="320"/>
      <c r="AJ15" s="16"/>
    </row>
    <row r="16" spans="1:36" ht="15" customHeight="1">
      <c r="A16" s="16"/>
      <c r="B16" s="15"/>
      <c r="C16" s="117" t="s">
        <v>313</v>
      </c>
      <c r="D16" s="321"/>
      <c r="E16" s="321"/>
      <c r="F16" s="321"/>
      <c r="G16" s="321"/>
      <c r="H16" s="321"/>
      <c r="I16" s="321"/>
      <c r="J16" s="321"/>
      <c r="K16" s="322"/>
      <c r="L16" s="257"/>
      <c r="M16" s="317"/>
      <c r="N16" s="318"/>
      <c r="O16" s="319"/>
      <c r="P16" s="320"/>
      <c r="Q16" s="320"/>
      <c r="R16" s="320"/>
      <c r="S16" s="16"/>
      <c r="T16" s="117" t="s">
        <v>313</v>
      </c>
      <c r="U16" s="321"/>
      <c r="V16" s="321"/>
      <c r="W16" s="321"/>
      <c r="X16" s="321"/>
      <c r="Y16" s="321"/>
      <c r="Z16" s="321"/>
      <c r="AA16" s="321"/>
      <c r="AB16" s="322"/>
      <c r="AC16" s="257"/>
      <c r="AD16" s="317"/>
      <c r="AE16" s="318"/>
      <c r="AF16" s="319"/>
      <c r="AG16" s="320"/>
      <c r="AH16" s="320"/>
      <c r="AI16" s="320"/>
      <c r="AJ16" s="16"/>
    </row>
    <row r="17" spans="1:36" ht="15" customHeight="1">
      <c r="A17" s="16"/>
      <c r="B17" s="15"/>
      <c r="C17" s="117" t="s">
        <v>313</v>
      </c>
      <c r="D17" s="321"/>
      <c r="E17" s="321"/>
      <c r="F17" s="321"/>
      <c r="G17" s="321"/>
      <c r="H17" s="321"/>
      <c r="I17" s="321"/>
      <c r="J17" s="321"/>
      <c r="K17" s="322"/>
      <c r="L17" s="257"/>
      <c r="M17" s="317"/>
      <c r="N17" s="318"/>
      <c r="O17" s="319"/>
      <c r="P17" s="320"/>
      <c r="Q17" s="320"/>
      <c r="R17" s="320"/>
      <c r="S17" s="16"/>
      <c r="T17" s="117" t="s">
        <v>313</v>
      </c>
      <c r="U17" s="321"/>
      <c r="V17" s="321"/>
      <c r="W17" s="321"/>
      <c r="X17" s="321"/>
      <c r="Y17" s="321"/>
      <c r="Z17" s="321"/>
      <c r="AA17" s="321"/>
      <c r="AB17" s="322"/>
      <c r="AC17" s="257"/>
      <c r="AD17" s="317"/>
      <c r="AE17" s="318"/>
      <c r="AF17" s="319"/>
      <c r="AG17" s="320"/>
      <c r="AH17" s="320"/>
      <c r="AI17" s="320"/>
      <c r="AJ17" s="16"/>
    </row>
    <row r="18" spans="1:36" ht="15" customHeight="1">
      <c r="A18" s="16"/>
      <c r="B18" s="15"/>
      <c r="C18" s="117" t="s">
        <v>313</v>
      </c>
      <c r="D18" s="321"/>
      <c r="E18" s="321"/>
      <c r="F18" s="321"/>
      <c r="G18" s="321"/>
      <c r="H18" s="321"/>
      <c r="I18" s="321"/>
      <c r="J18" s="321"/>
      <c r="K18" s="322"/>
      <c r="L18" s="257"/>
      <c r="M18" s="317"/>
      <c r="N18" s="318"/>
      <c r="O18" s="319"/>
      <c r="P18" s="320"/>
      <c r="Q18" s="320"/>
      <c r="R18" s="320"/>
      <c r="S18" s="16"/>
      <c r="T18" s="117" t="s">
        <v>313</v>
      </c>
      <c r="U18" s="321"/>
      <c r="V18" s="321"/>
      <c r="W18" s="321"/>
      <c r="X18" s="321"/>
      <c r="Y18" s="321"/>
      <c r="Z18" s="321"/>
      <c r="AA18" s="321"/>
      <c r="AB18" s="322"/>
      <c r="AC18" s="257"/>
      <c r="AD18" s="317"/>
      <c r="AE18" s="318"/>
      <c r="AF18" s="319"/>
      <c r="AG18" s="320"/>
      <c r="AH18" s="320"/>
      <c r="AI18" s="320"/>
      <c r="AJ18" s="16"/>
    </row>
    <row r="19" spans="1:36" ht="15" customHeight="1">
      <c r="A19" s="16"/>
      <c r="B19" s="15"/>
      <c r="C19" s="117" t="s">
        <v>313</v>
      </c>
      <c r="D19" s="321"/>
      <c r="E19" s="321"/>
      <c r="F19" s="321"/>
      <c r="G19" s="321"/>
      <c r="H19" s="321"/>
      <c r="I19" s="321"/>
      <c r="J19" s="321"/>
      <c r="K19" s="322"/>
      <c r="L19" s="257"/>
      <c r="M19" s="317"/>
      <c r="N19" s="318"/>
      <c r="O19" s="319"/>
      <c r="P19" s="320"/>
      <c r="Q19" s="320"/>
      <c r="R19" s="320"/>
      <c r="S19" s="16"/>
      <c r="T19" s="117" t="s">
        <v>313</v>
      </c>
      <c r="U19" s="321"/>
      <c r="V19" s="321"/>
      <c r="W19" s="321"/>
      <c r="X19" s="321"/>
      <c r="Y19" s="321"/>
      <c r="Z19" s="321"/>
      <c r="AA19" s="321"/>
      <c r="AB19" s="322"/>
      <c r="AC19" s="257"/>
      <c r="AD19" s="317"/>
      <c r="AE19" s="318"/>
      <c r="AF19" s="319"/>
      <c r="AG19" s="320"/>
      <c r="AH19" s="320"/>
      <c r="AI19" s="320"/>
      <c r="AJ19" s="16"/>
    </row>
    <row r="20" spans="1:36" ht="15" customHeight="1">
      <c r="A20" s="16"/>
      <c r="B20" s="15"/>
      <c r="C20" s="117" t="s">
        <v>313</v>
      </c>
      <c r="D20" s="321"/>
      <c r="E20" s="321"/>
      <c r="F20" s="321"/>
      <c r="G20" s="321"/>
      <c r="H20" s="321"/>
      <c r="I20" s="321"/>
      <c r="J20" s="321"/>
      <c r="K20" s="322"/>
      <c r="L20" s="257"/>
      <c r="M20" s="317"/>
      <c r="N20" s="318"/>
      <c r="O20" s="319"/>
      <c r="P20" s="320"/>
      <c r="Q20" s="320"/>
      <c r="R20" s="320"/>
      <c r="S20" s="16"/>
      <c r="T20" s="117" t="s">
        <v>313</v>
      </c>
      <c r="U20" s="321"/>
      <c r="V20" s="321"/>
      <c r="W20" s="321"/>
      <c r="X20" s="321"/>
      <c r="Y20" s="321"/>
      <c r="Z20" s="321"/>
      <c r="AA20" s="321"/>
      <c r="AB20" s="322"/>
      <c r="AC20" s="257"/>
      <c r="AD20" s="317"/>
      <c r="AE20" s="318"/>
      <c r="AF20" s="319"/>
      <c r="AG20" s="320"/>
      <c r="AH20" s="320"/>
      <c r="AI20" s="320"/>
      <c r="AJ20" s="16"/>
    </row>
    <row r="21" spans="1:36" ht="15" customHeight="1">
      <c r="A21" s="16"/>
      <c r="B21" s="15"/>
      <c r="C21" s="117" t="s">
        <v>313</v>
      </c>
      <c r="D21" s="321"/>
      <c r="E21" s="321"/>
      <c r="F21" s="321"/>
      <c r="G21" s="321"/>
      <c r="H21" s="321"/>
      <c r="I21" s="321"/>
      <c r="J21" s="321"/>
      <c r="K21" s="322"/>
      <c r="L21" s="257"/>
      <c r="M21" s="317"/>
      <c r="N21" s="318"/>
      <c r="O21" s="319"/>
      <c r="P21" s="320"/>
      <c r="Q21" s="320"/>
      <c r="R21" s="320"/>
      <c r="S21" s="16"/>
      <c r="T21" s="117" t="s">
        <v>313</v>
      </c>
      <c r="U21" s="321"/>
      <c r="V21" s="321"/>
      <c r="W21" s="321"/>
      <c r="X21" s="321"/>
      <c r="Y21" s="321"/>
      <c r="Z21" s="321"/>
      <c r="AA21" s="321"/>
      <c r="AB21" s="322"/>
      <c r="AC21" s="257"/>
      <c r="AD21" s="317"/>
      <c r="AE21" s="318"/>
      <c r="AF21" s="319"/>
      <c r="AG21" s="320"/>
      <c r="AH21" s="320"/>
      <c r="AI21" s="320"/>
      <c r="AJ21" s="16"/>
    </row>
    <row r="22" spans="1:36" ht="15" customHeight="1">
      <c r="A22" s="16"/>
      <c r="B22" s="15"/>
      <c r="C22" s="117" t="s">
        <v>313</v>
      </c>
      <c r="D22" s="321"/>
      <c r="E22" s="321"/>
      <c r="F22" s="321"/>
      <c r="G22" s="321"/>
      <c r="H22" s="321"/>
      <c r="I22" s="321"/>
      <c r="J22" s="321"/>
      <c r="K22" s="322"/>
      <c r="L22" s="257"/>
      <c r="M22" s="317"/>
      <c r="N22" s="318"/>
      <c r="O22" s="319"/>
      <c r="P22" s="320"/>
      <c r="Q22" s="320"/>
      <c r="R22" s="320"/>
      <c r="S22" s="16"/>
      <c r="T22" s="117" t="s">
        <v>313</v>
      </c>
      <c r="U22" s="321"/>
      <c r="V22" s="321"/>
      <c r="W22" s="321"/>
      <c r="X22" s="321"/>
      <c r="Y22" s="321"/>
      <c r="Z22" s="321"/>
      <c r="AA22" s="321"/>
      <c r="AB22" s="322"/>
      <c r="AC22" s="257"/>
      <c r="AD22" s="317"/>
      <c r="AE22" s="318"/>
      <c r="AF22" s="319"/>
      <c r="AG22" s="320"/>
      <c r="AH22" s="320"/>
      <c r="AI22" s="320"/>
      <c r="AJ22" s="16"/>
    </row>
    <row r="23" spans="1:36" ht="15" customHeight="1">
      <c r="A23" s="16"/>
      <c r="B23" s="15"/>
      <c r="C23" s="117" t="s">
        <v>313</v>
      </c>
      <c r="D23" s="321"/>
      <c r="E23" s="321"/>
      <c r="F23" s="321"/>
      <c r="G23" s="321"/>
      <c r="H23" s="321"/>
      <c r="I23" s="321"/>
      <c r="J23" s="321"/>
      <c r="K23" s="322"/>
      <c r="L23" s="257"/>
      <c r="M23" s="317"/>
      <c r="N23" s="318"/>
      <c r="O23" s="319"/>
      <c r="P23" s="320"/>
      <c r="Q23" s="320"/>
      <c r="R23" s="320"/>
      <c r="S23" s="16"/>
      <c r="T23" s="117" t="s">
        <v>313</v>
      </c>
      <c r="U23" s="321"/>
      <c r="V23" s="321"/>
      <c r="W23" s="321"/>
      <c r="X23" s="321"/>
      <c r="Y23" s="321"/>
      <c r="Z23" s="321"/>
      <c r="AA23" s="321"/>
      <c r="AB23" s="322"/>
      <c r="AC23" s="257"/>
      <c r="AD23" s="317"/>
      <c r="AE23" s="318"/>
      <c r="AF23" s="319"/>
      <c r="AG23" s="320"/>
      <c r="AH23" s="320"/>
      <c r="AI23" s="320"/>
      <c r="AJ23" s="16"/>
    </row>
    <row r="24" spans="1:36" ht="15" customHeight="1">
      <c r="A24" s="16"/>
      <c r="B24" s="15"/>
      <c r="C24" s="117" t="s">
        <v>313</v>
      </c>
      <c r="D24" s="321"/>
      <c r="E24" s="321"/>
      <c r="F24" s="321"/>
      <c r="G24" s="321"/>
      <c r="H24" s="321"/>
      <c r="I24" s="321"/>
      <c r="J24" s="321"/>
      <c r="K24" s="322"/>
      <c r="L24" s="257"/>
      <c r="M24" s="317"/>
      <c r="N24" s="318"/>
      <c r="O24" s="319"/>
      <c r="P24" s="320"/>
      <c r="Q24" s="320"/>
      <c r="R24" s="320"/>
      <c r="S24" s="16"/>
      <c r="T24" s="117" t="s">
        <v>313</v>
      </c>
      <c r="U24" s="321"/>
      <c r="V24" s="321"/>
      <c r="W24" s="321"/>
      <c r="X24" s="321"/>
      <c r="Y24" s="321"/>
      <c r="Z24" s="321"/>
      <c r="AA24" s="321"/>
      <c r="AB24" s="322"/>
      <c r="AC24" s="257"/>
      <c r="AD24" s="317"/>
      <c r="AE24" s="318"/>
      <c r="AF24" s="319"/>
      <c r="AG24" s="320"/>
      <c r="AH24" s="320"/>
      <c r="AI24" s="320"/>
      <c r="AJ24" s="16"/>
    </row>
    <row r="25" spans="1:36" ht="15" customHeight="1">
      <c r="A25" s="16"/>
      <c r="B25" s="15"/>
      <c r="C25" s="117" t="s">
        <v>313</v>
      </c>
      <c r="D25" s="321"/>
      <c r="E25" s="321"/>
      <c r="F25" s="321"/>
      <c r="G25" s="321"/>
      <c r="H25" s="321"/>
      <c r="I25" s="321"/>
      <c r="J25" s="321"/>
      <c r="K25" s="322"/>
      <c r="L25" s="257"/>
      <c r="M25" s="317"/>
      <c r="N25" s="318"/>
      <c r="O25" s="319"/>
      <c r="P25" s="320"/>
      <c r="Q25" s="320"/>
      <c r="R25" s="320"/>
      <c r="S25" s="16"/>
      <c r="T25" s="117" t="s">
        <v>313</v>
      </c>
      <c r="U25" s="321"/>
      <c r="V25" s="321"/>
      <c r="W25" s="321"/>
      <c r="X25" s="321"/>
      <c r="Y25" s="321"/>
      <c r="Z25" s="321"/>
      <c r="AA25" s="321"/>
      <c r="AB25" s="322"/>
      <c r="AC25" s="257"/>
      <c r="AD25" s="317"/>
      <c r="AE25" s="318"/>
      <c r="AF25" s="319"/>
      <c r="AG25" s="320"/>
      <c r="AH25" s="320"/>
      <c r="AI25" s="320"/>
      <c r="AJ25" s="16"/>
    </row>
    <row r="26" spans="1:36" ht="15" customHeight="1">
      <c r="A26" s="16"/>
      <c r="B26" s="15"/>
      <c r="C26" s="117" t="s">
        <v>313</v>
      </c>
      <c r="D26" s="321"/>
      <c r="E26" s="321"/>
      <c r="F26" s="321"/>
      <c r="G26" s="321"/>
      <c r="H26" s="321"/>
      <c r="I26" s="321"/>
      <c r="J26" s="321"/>
      <c r="K26" s="322"/>
      <c r="L26" s="257"/>
      <c r="M26" s="317"/>
      <c r="N26" s="318"/>
      <c r="O26" s="319"/>
      <c r="P26" s="320"/>
      <c r="Q26" s="320"/>
      <c r="R26" s="320"/>
      <c r="S26" s="16"/>
      <c r="T26" s="117" t="s">
        <v>313</v>
      </c>
      <c r="U26" s="321"/>
      <c r="V26" s="321"/>
      <c r="W26" s="321"/>
      <c r="X26" s="321"/>
      <c r="Y26" s="321"/>
      <c r="Z26" s="321"/>
      <c r="AA26" s="321"/>
      <c r="AB26" s="322"/>
      <c r="AC26" s="257"/>
      <c r="AD26" s="317"/>
      <c r="AE26" s="318"/>
      <c r="AF26" s="319"/>
      <c r="AG26" s="320"/>
      <c r="AH26" s="320"/>
      <c r="AI26" s="320"/>
      <c r="AJ26" s="16"/>
    </row>
    <row r="27" spans="1:36" ht="15" customHeight="1">
      <c r="A27" s="16"/>
      <c r="B27" s="15"/>
      <c r="C27" s="117" t="s">
        <v>313</v>
      </c>
      <c r="D27" s="321"/>
      <c r="E27" s="321"/>
      <c r="F27" s="321"/>
      <c r="G27" s="321"/>
      <c r="H27" s="321"/>
      <c r="I27" s="321"/>
      <c r="J27" s="321"/>
      <c r="K27" s="322"/>
      <c r="L27" s="257"/>
      <c r="M27" s="317"/>
      <c r="N27" s="318"/>
      <c r="O27" s="319"/>
      <c r="P27" s="320"/>
      <c r="Q27" s="320"/>
      <c r="R27" s="320"/>
      <c r="S27" s="16"/>
      <c r="T27" s="117" t="s">
        <v>313</v>
      </c>
      <c r="U27" s="321"/>
      <c r="V27" s="321"/>
      <c r="W27" s="321"/>
      <c r="X27" s="321"/>
      <c r="Y27" s="321"/>
      <c r="Z27" s="321"/>
      <c r="AA27" s="321"/>
      <c r="AB27" s="322"/>
      <c r="AC27" s="257"/>
      <c r="AD27" s="317"/>
      <c r="AE27" s="318"/>
      <c r="AF27" s="319"/>
      <c r="AG27" s="320"/>
      <c r="AH27" s="320"/>
      <c r="AI27" s="320"/>
      <c r="AJ27" s="16"/>
    </row>
    <row r="28" spans="1:36" ht="15" customHeight="1">
      <c r="A28" s="16"/>
      <c r="B28" s="1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row>
    <row r="29" spans="1:36" ht="15" customHeight="1">
      <c r="A29" s="16"/>
      <c r="B29" s="16"/>
      <c r="C29" s="16" t="s">
        <v>272</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row>
    <row r="30" spans="1:36" ht="15" customHeight="1">
      <c r="A30" s="16"/>
      <c r="B30" s="15"/>
      <c r="C30" s="16" t="s">
        <v>99</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s="3" customFormat="1" ht="15" customHeight="1">
      <c r="A31" s="17"/>
      <c r="B31" s="59"/>
      <c r="C31" s="181" t="s">
        <v>310</v>
      </c>
      <c r="D31" s="315"/>
      <c r="E31" s="315"/>
      <c r="F31" s="315"/>
      <c r="G31" s="315"/>
      <c r="H31" s="315"/>
      <c r="I31" s="315"/>
      <c r="J31" s="315"/>
      <c r="K31" s="316"/>
      <c r="L31" s="181" t="s">
        <v>311</v>
      </c>
      <c r="M31" s="230"/>
      <c r="N31" s="253"/>
      <c r="O31" s="151" t="s">
        <v>312</v>
      </c>
      <c r="P31" s="283"/>
      <c r="Q31" s="283"/>
      <c r="R31" s="283"/>
      <c r="S31" s="17"/>
      <c r="T31" s="17"/>
      <c r="U31" s="17"/>
      <c r="V31" s="17"/>
      <c r="W31" s="17"/>
      <c r="X31" s="17"/>
      <c r="Y31" s="17"/>
      <c r="Z31" s="17"/>
      <c r="AA31" s="17"/>
      <c r="AB31" s="17"/>
      <c r="AC31" s="17"/>
      <c r="AD31" s="17"/>
      <c r="AE31" s="17"/>
      <c r="AF31" s="17"/>
      <c r="AG31" s="17"/>
      <c r="AH31" s="17"/>
      <c r="AI31" s="17"/>
      <c r="AJ31" s="17"/>
    </row>
    <row r="32" spans="1:36" ht="15" customHeight="1">
      <c r="A32" s="16"/>
      <c r="B32" s="15"/>
      <c r="C32" s="312" t="s">
        <v>322</v>
      </c>
      <c r="D32" s="313"/>
      <c r="E32" s="313"/>
      <c r="F32" s="313"/>
      <c r="G32" s="313"/>
      <c r="H32" s="313"/>
      <c r="I32" s="313"/>
      <c r="J32" s="313"/>
      <c r="K32" s="314"/>
      <c r="L32" s="325" t="s">
        <v>317</v>
      </c>
      <c r="M32" s="326"/>
      <c r="N32" s="327"/>
      <c r="O32" s="323" t="s">
        <v>321</v>
      </c>
      <c r="P32" s="324"/>
      <c r="Q32" s="324"/>
      <c r="R32" s="324"/>
      <c r="S32" s="16"/>
      <c r="T32" s="16"/>
      <c r="U32" s="16"/>
      <c r="V32" s="16"/>
      <c r="W32" s="16"/>
      <c r="X32" s="16"/>
      <c r="Y32" s="16"/>
      <c r="Z32" s="16"/>
      <c r="AA32" s="16"/>
      <c r="AB32" s="16"/>
      <c r="AC32" s="16"/>
      <c r="AD32" s="16"/>
      <c r="AE32" s="16"/>
      <c r="AF32" s="16"/>
      <c r="AG32" s="16"/>
      <c r="AH32" s="16"/>
      <c r="AI32" s="16"/>
      <c r="AJ32" s="16"/>
    </row>
    <row r="33" spans="1:36" ht="1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row>
    <row r="34" spans="1:36" s="3" customFormat="1" ht="15" customHeight="1">
      <c r="A34" s="17"/>
      <c r="B34" s="59"/>
      <c r="C34" s="181" t="s">
        <v>310</v>
      </c>
      <c r="D34" s="315"/>
      <c r="E34" s="315"/>
      <c r="F34" s="315"/>
      <c r="G34" s="315"/>
      <c r="H34" s="315"/>
      <c r="I34" s="315"/>
      <c r="J34" s="315"/>
      <c r="K34" s="316"/>
      <c r="L34" s="181" t="s">
        <v>311</v>
      </c>
      <c r="M34" s="230"/>
      <c r="N34" s="253"/>
      <c r="O34" s="151" t="s">
        <v>312</v>
      </c>
      <c r="P34" s="283"/>
      <c r="Q34" s="283"/>
      <c r="R34" s="283"/>
      <c r="S34" s="17"/>
      <c r="T34" s="181" t="s">
        <v>310</v>
      </c>
      <c r="U34" s="315"/>
      <c r="V34" s="315"/>
      <c r="W34" s="315"/>
      <c r="X34" s="315"/>
      <c r="Y34" s="315"/>
      <c r="Z34" s="315"/>
      <c r="AA34" s="315"/>
      <c r="AB34" s="316"/>
      <c r="AC34" s="181" t="s">
        <v>311</v>
      </c>
      <c r="AD34" s="230"/>
      <c r="AE34" s="253"/>
      <c r="AF34" s="151" t="s">
        <v>312</v>
      </c>
      <c r="AG34" s="283"/>
      <c r="AH34" s="283"/>
      <c r="AI34" s="283"/>
      <c r="AJ34" s="17"/>
    </row>
    <row r="35" spans="1:36" ht="15" customHeight="1">
      <c r="A35" s="16"/>
      <c r="B35" s="15"/>
      <c r="C35" s="117" t="s">
        <v>313</v>
      </c>
      <c r="D35" s="321"/>
      <c r="E35" s="321"/>
      <c r="F35" s="321"/>
      <c r="G35" s="321"/>
      <c r="H35" s="321"/>
      <c r="I35" s="321"/>
      <c r="J35" s="321"/>
      <c r="K35" s="322"/>
      <c r="L35" s="257"/>
      <c r="M35" s="317"/>
      <c r="N35" s="318"/>
      <c r="O35" s="319"/>
      <c r="P35" s="320"/>
      <c r="Q35" s="320"/>
      <c r="R35" s="320"/>
      <c r="S35" s="16"/>
      <c r="T35" s="117" t="s">
        <v>313</v>
      </c>
      <c r="U35" s="321"/>
      <c r="V35" s="321"/>
      <c r="W35" s="321"/>
      <c r="X35" s="321"/>
      <c r="Y35" s="321"/>
      <c r="Z35" s="321"/>
      <c r="AA35" s="321"/>
      <c r="AB35" s="322"/>
      <c r="AC35" s="257"/>
      <c r="AD35" s="317"/>
      <c r="AE35" s="318"/>
      <c r="AF35" s="319"/>
      <c r="AG35" s="320"/>
      <c r="AH35" s="320"/>
      <c r="AI35" s="320"/>
      <c r="AJ35" s="16"/>
    </row>
    <row r="36" spans="1:36" ht="15" customHeight="1">
      <c r="A36" s="16"/>
      <c r="B36" s="15"/>
      <c r="C36" s="117" t="s">
        <v>313</v>
      </c>
      <c r="D36" s="321"/>
      <c r="E36" s="321"/>
      <c r="F36" s="321"/>
      <c r="G36" s="321"/>
      <c r="H36" s="321"/>
      <c r="I36" s="321"/>
      <c r="J36" s="321"/>
      <c r="K36" s="322"/>
      <c r="L36" s="257"/>
      <c r="M36" s="317"/>
      <c r="N36" s="318"/>
      <c r="O36" s="319"/>
      <c r="P36" s="320"/>
      <c r="Q36" s="320"/>
      <c r="R36" s="320"/>
      <c r="S36" s="16"/>
      <c r="T36" s="117" t="s">
        <v>313</v>
      </c>
      <c r="U36" s="321"/>
      <c r="V36" s="321"/>
      <c r="W36" s="321"/>
      <c r="X36" s="321"/>
      <c r="Y36" s="321"/>
      <c r="Z36" s="321"/>
      <c r="AA36" s="321"/>
      <c r="AB36" s="322"/>
      <c r="AC36" s="257"/>
      <c r="AD36" s="317"/>
      <c r="AE36" s="318"/>
      <c r="AF36" s="319"/>
      <c r="AG36" s="320"/>
      <c r="AH36" s="320"/>
      <c r="AI36" s="320"/>
      <c r="AJ36" s="16"/>
    </row>
    <row r="37" spans="1:36" ht="15" customHeight="1">
      <c r="A37" s="16"/>
      <c r="B37" s="15"/>
      <c r="C37" s="117" t="s">
        <v>313</v>
      </c>
      <c r="D37" s="321"/>
      <c r="E37" s="321"/>
      <c r="F37" s="321"/>
      <c r="G37" s="321"/>
      <c r="H37" s="321"/>
      <c r="I37" s="321"/>
      <c r="J37" s="321"/>
      <c r="K37" s="322"/>
      <c r="L37" s="257"/>
      <c r="M37" s="317"/>
      <c r="N37" s="318"/>
      <c r="O37" s="319"/>
      <c r="P37" s="320"/>
      <c r="Q37" s="320"/>
      <c r="R37" s="320"/>
      <c r="S37" s="16"/>
      <c r="T37" s="117" t="s">
        <v>313</v>
      </c>
      <c r="U37" s="321"/>
      <c r="V37" s="321"/>
      <c r="W37" s="321"/>
      <c r="X37" s="321"/>
      <c r="Y37" s="321"/>
      <c r="Z37" s="321"/>
      <c r="AA37" s="321"/>
      <c r="AB37" s="322"/>
      <c r="AC37" s="257"/>
      <c r="AD37" s="317"/>
      <c r="AE37" s="318"/>
      <c r="AF37" s="319"/>
      <c r="AG37" s="320"/>
      <c r="AH37" s="320"/>
      <c r="AI37" s="320"/>
      <c r="AJ37" s="16"/>
    </row>
    <row r="38" spans="1:36" ht="15" customHeight="1">
      <c r="A38" s="16"/>
      <c r="B38" s="15"/>
      <c r="C38" s="117" t="s">
        <v>313</v>
      </c>
      <c r="D38" s="321"/>
      <c r="E38" s="321"/>
      <c r="F38" s="321"/>
      <c r="G38" s="321"/>
      <c r="H38" s="321"/>
      <c r="I38" s="321"/>
      <c r="J38" s="321"/>
      <c r="K38" s="322"/>
      <c r="L38" s="257"/>
      <c r="M38" s="317"/>
      <c r="N38" s="318"/>
      <c r="O38" s="319"/>
      <c r="P38" s="320"/>
      <c r="Q38" s="320"/>
      <c r="R38" s="320"/>
      <c r="S38" s="16"/>
      <c r="T38" s="117" t="s">
        <v>313</v>
      </c>
      <c r="U38" s="321"/>
      <c r="V38" s="321"/>
      <c r="W38" s="321"/>
      <c r="X38" s="321"/>
      <c r="Y38" s="321"/>
      <c r="Z38" s="321"/>
      <c r="AA38" s="321"/>
      <c r="AB38" s="322"/>
      <c r="AC38" s="257"/>
      <c r="AD38" s="317"/>
      <c r="AE38" s="318"/>
      <c r="AF38" s="319"/>
      <c r="AG38" s="320"/>
      <c r="AH38" s="320"/>
      <c r="AI38" s="320"/>
      <c r="AJ38" s="16"/>
    </row>
    <row r="39" spans="1:36" ht="15" customHeight="1">
      <c r="A39" s="16"/>
      <c r="B39" s="15"/>
      <c r="C39" s="117" t="s">
        <v>313</v>
      </c>
      <c r="D39" s="321"/>
      <c r="E39" s="321"/>
      <c r="F39" s="321"/>
      <c r="G39" s="321"/>
      <c r="H39" s="321"/>
      <c r="I39" s="321"/>
      <c r="J39" s="321"/>
      <c r="K39" s="322"/>
      <c r="L39" s="257"/>
      <c r="M39" s="317"/>
      <c r="N39" s="318"/>
      <c r="O39" s="319"/>
      <c r="P39" s="320"/>
      <c r="Q39" s="320"/>
      <c r="R39" s="320"/>
      <c r="S39" s="16"/>
      <c r="T39" s="117" t="s">
        <v>313</v>
      </c>
      <c r="U39" s="321"/>
      <c r="V39" s="321"/>
      <c r="W39" s="321"/>
      <c r="X39" s="321"/>
      <c r="Y39" s="321"/>
      <c r="Z39" s="321"/>
      <c r="AA39" s="321"/>
      <c r="AB39" s="322"/>
      <c r="AC39" s="257"/>
      <c r="AD39" s="317"/>
      <c r="AE39" s="318"/>
      <c r="AF39" s="319"/>
      <c r="AG39" s="320"/>
      <c r="AH39" s="320"/>
      <c r="AI39" s="320"/>
      <c r="AJ39" s="16"/>
    </row>
    <row r="40" spans="1:36" ht="15" customHeight="1">
      <c r="A40" s="16"/>
      <c r="B40" s="15"/>
      <c r="C40" s="117" t="s">
        <v>313</v>
      </c>
      <c r="D40" s="321"/>
      <c r="E40" s="321"/>
      <c r="F40" s="321"/>
      <c r="G40" s="321"/>
      <c r="H40" s="321"/>
      <c r="I40" s="321"/>
      <c r="J40" s="321"/>
      <c r="K40" s="322"/>
      <c r="L40" s="257"/>
      <c r="M40" s="317"/>
      <c r="N40" s="318"/>
      <c r="O40" s="319"/>
      <c r="P40" s="320"/>
      <c r="Q40" s="320"/>
      <c r="R40" s="320"/>
      <c r="S40" s="16"/>
      <c r="T40" s="117" t="s">
        <v>313</v>
      </c>
      <c r="U40" s="321"/>
      <c r="V40" s="321"/>
      <c r="W40" s="321"/>
      <c r="X40" s="321"/>
      <c r="Y40" s="321"/>
      <c r="Z40" s="321"/>
      <c r="AA40" s="321"/>
      <c r="AB40" s="322"/>
      <c r="AC40" s="257"/>
      <c r="AD40" s="317"/>
      <c r="AE40" s="318"/>
      <c r="AF40" s="319"/>
      <c r="AG40" s="320"/>
      <c r="AH40" s="320"/>
      <c r="AI40" s="320"/>
      <c r="AJ40" s="16"/>
    </row>
    <row r="41" spans="1:36" ht="15" customHeight="1">
      <c r="A41" s="16"/>
      <c r="B41" s="15"/>
      <c r="C41" s="117" t="s">
        <v>313</v>
      </c>
      <c r="D41" s="321"/>
      <c r="E41" s="321"/>
      <c r="F41" s="321"/>
      <c r="G41" s="321"/>
      <c r="H41" s="321"/>
      <c r="I41" s="321"/>
      <c r="J41" s="321"/>
      <c r="K41" s="322"/>
      <c r="L41" s="257"/>
      <c r="M41" s="317"/>
      <c r="N41" s="318"/>
      <c r="O41" s="319"/>
      <c r="P41" s="320"/>
      <c r="Q41" s="320"/>
      <c r="R41" s="320"/>
      <c r="S41" s="16"/>
      <c r="T41" s="117" t="s">
        <v>313</v>
      </c>
      <c r="U41" s="321"/>
      <c r="V41" s="321"/>
      <c r="W41" s="321"/>
      <c r="X41" s="321"/>
      <c r="Y41" s="321"/>
      <c r="Z41" s="321"/>
      <c r="AA41" s="321"/>
      <c r="AB41" s="322"/>
      <c r="AC41" s="257"/>
      <c r="AD41" s="317"/>
      <c r="AE41" s="318"/>
      <c r="AF41" s="319"/>
      <c r="AG41" s="320"/>
      <c r="AH41" s="320"/>
      <c r="AI41" s="320"/>
      <c r="AJ41" s="16"/>
    </row>
    <row r="42" spans="1:36" ht="15" customHeight="1">
      <c r="A42" s="16"/>
      <c r="B42" s="15"/>
      <c r="C42" s="117" t="s">
        <v>313</v>
      </c>
      <c r="D42" s="321"/>
      <c r="E42" s="321"/>
      <c r="F42" s="321"/>
      <c r="G42" s="321"/>
      <c r="H42" s="321"/>
      <c r="I42" s="321"/>
      <c r="J42" s="321"/>
      <c r="K42" s="322"/>
      <c r="L42" s="257"/>
      <c r="M42" s="317"/>
      <c r="N42" s="318"/>
      <c r="O42" s="319"/>
      <c r="P42" s="320"/>
      <c r="Q42" s="320"/>
      <c r="R42" s="320"/>
      <c r="S42" s="16"/>
      <c r="T42" s="117" t="s">
        <v>313</v>
      </c>
      <c r="U42" s="321"/>
      <c r="V42" s="321"/>
      <c r="W42" s="321"/>
      <c r="X42" s="321"/>
      <c r="Y42" s="321"/>
      <c r="Z42" s="321"/>
      <c r="AA42" s="321"/>
      <c r="AB42" s="322"/>
      <c r="AC42" s="257"/>
      <c r="AD42" s="317"/>
      <c r="AE42" s="318"/>
      <c r="AF42" s="319"/>
      <c r="AG42" s="320"/>
      <c r="AH42" s="320"/>
      <c r="AI42" s="320"/>
      <c r="AJ42" s="16"/>
    </row>
    <row r="43" spans="1:36" ht="1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6" ht="15" customHeight="1">
      <c r="A44" s="16"/>
      <c r="B44" s="16"/>
      <c r="C44" s="16" t="s">
        <v>101</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6" ht="15" customHeight="1">
      <c r="A45" s="16"/>
      <c r="B45" s="15"/>
      <c r="C45" s="181" t="s">
        <v>310</v>
      </c>
      <c r="D45" s="230"/>
      <c r="E45" s="230"/>
      <c r="F45" s="230"/>
      <c r="G45" s="230"/>
      <c r="H45" s="230"/>
      <c r="I45" s="230"/>
      <c r="J45" s="230"/>
      <c r="K45" s="230"/>
      <c r="L45" s="230"/>
      <c r="M45" s="253"/>
      <c r="N45" s="181" t="s">
        <v>311</v>
      </c>
      <c r="O45" s="230"/>
      <c r="P45" s="253"/>
      <c r="Q45" s="151" t="s">
        <v>312</v>
      </c>
      <c r="R45" s="151"/>
      <c r="S45" s="151"/>
      <c r="T45" s="151"/>
      <c r="U45" s="151"/>
      <c r="V45" s="151"/>
      <c r="W45" s="151"/>
      <c r="X45" s="17"/>
      <c r="Y45" s="17"/>
      <c r="Z45" s="17"/>
      <c r="AA45" s="17"/>
      <c r="AB45" s="17"/>
      <c r="AC45" s="17"/>
      <c r="AD45" s="17"/>
      <c r="AE45" s="17"/>
      <c r="AF45" s="17"/>
      <c r="AG45" s="17"/>
      <c r="AH45" s="17"/>
      <c r="AI45" s="17"/>
      <c r="AJ45" s="17"/>
    </row>
    <row r="46" spans="1:36" ht="15" customHeight="1">
      <c r="A46" s="16"/>
      <c r="B46" s="15"/>
      <c r="C46" s="117" t="s">
        <v>313</v>
      </c>
      <c r="D46" s="328"/>
      <c r="E46" s="328"/>
      <c r="F46" s="328"/>
      <c r="G46" s="328"/>
      <c r="H46" s="328"/>
      <c r="I46" s="328"/>
      <c r="J46" s="328"/>
      <c r="K46" s="328"/>
      <c r="L46" s="328"/>
      <c r="M46" s="329"/>
      <c r="N46" s="257"/>
      <c r="O46" s="317"/>
      <c r="P46" s="318"/>
      <c r="Q46" s="331"/>
      <c r="R46" s="331"/>
      <c r="S46" s="331"/>
      <c r="T46" s="331"/>
      <c r="U46" s="331"/>
      <c r="V46" s="331"/>
      <c r="W46" s="331"/>
      <c r="X46" s="17"/>
      <c r="Y46" s="17"/>
      <c r="Z46" s="17"/>
      <c r="AA46" s="17"/>
      <c r="AB46" s="17"/>
      <c r="AC46" s="17"/>
      <c r="AD46" s="17"/>
      <c r="AE46" s="17"/>
      <c r="AF46" s="17"/>
      <c r="AG46" s="17"/>
      <c r="AH46" s="17"/>
      <c r="AI46" s="17"/>
      <c r="AJ46" s="17"/>
    </row>
    <row r="47" spans="1:36" ht="15" customHeight="1">
      <c r="A47" s="16"/>
      <c r="B47" s="15"/>
      <c r="C47" s="117" t="s">
        <v>313</v>
      </c>
      <c r="D47" s="328"/>
      <c r="E47" s="328"/>
      <c r="F47" s="328"/>
      <c r="G47" s="328"/>
      <c r="H47" s="328"/>
      <c r="I47" s="328"/>
      <c r="J47" s="328"/>
      <c r="K47" s="328"/>
      <c r="L47" s="328"/>
      <c r="M47" s="329"/>
      <c r="N47" s="257"/>
      <c r="O47" s="317"/>
      <c r="P47" s="318"/>
      <c r="Q47" s="331"/>
      <c r="R47" s="331"/>
      <c r="S47" s="331"/>
      <c r="T47" s="331"/>
      <c r="U47" s="331"/>
      <c r="V47" s="331"/>
      <c r="W47" s="331"/>
      <c r="X47" s="17"/>
      <c r="Y47" s="17"/>
      <c r="Z47" s="17"/>
      <c r="AA47" s="17"/>
      <c r="AB47" s="17"/>
      <c r="AC47" s="17"/>
      <c r="AD47" s="17"/>
      <c r="AE47" s="17"/>
      <c r="AF47" s="17"/>
      <c r="AG47" s="17"/>
      <c r="AH47" s="17"/>
      <c r="AI47" s="17"/>
      <c r="AJ47" s="17"/>
    </row>
    <row r="48" spans="1:36" ht="15" customHeight="1">
      <c r="A48" s="16"/>
      <c r="B48" s="15"/>
      <c r="C48" s="117" t="s">
        <v>313</v>
      </c>
      <c r="D48" s="328"/>
      <c r="E48" s="328"/>
      <c r="F48" s="328"/>
      <c r="G48" s="328"/>
      <c r="H48" s="328"/>
      <c r="I48" s="328"/>
      <c r="J48" s="328"/>
      <c r="K48" s="328"/>
      <c r="L48" s="328"/>
      <c r="M48" s="329"/>
      <c r="N48" s="257"/>
      <c r="O48" s="317"/>
      <c r="P48" s="318"/>
      <c r="Q48" s="331"/>
      <c r="R48" s="331"/>
      <c r="S48" s="331"/>
      <c r="T48" s="331"/>
      <c r="U48" s="331"/>
      <c r="V48" s="331"/>
      <c r="W48" s="331"/>
      <c r="X48" s="17"/>
      <c r="Y48" s="17"/>
      <c r="Z48" s="17"/>
      <c r="AA48" s="17"/>
      <c r="AB48" s="17"/>
      <c r="AC48" s="17"/>
      <c r="AD48" s="17"/>
      <c r="AE48" s="17"/>
      <c r="AF48" s="17"/>
      <c r="AG48" s="17"/>
      <c r="AH48" s="17"/>
      <c r="AI48" s="17"/>
      <c r="AJ48" s="17"/>
    </row>
    <row r="49" spans="1:36" ht="15" customHeight="1">
      <c r="A49" s="16"/>
      <c r="B49" s="15"/>
      <c r="C49" s="117" t="s">
        <v>313</v>
      </c>
      <c r="D49" s="328"/>
      <c r="E49" s="328"/>
      <c r="F49" s="328"/>
      <c r="G49" s="328"/>
      <c r="H49" s="328"/>
      <c r="I49" s="328"/>
      <c r="J49" s="328"/>
      <c r="K49" s="328"/>
      <c r="L49" s="328"/>
      <c r="M49" s="329"/>
      <c r="N49" s="257"/>
      <c r="O49" s="317"/>
      <c r="P49" s="318"/>
      <c r="Q49" s="331"/>
      <c r="R49" s="331"/>
      <c r="S49" s="331"/>
      <c r="T49" s="331"/>
      <c r="U49" s="331"/>
      <c r="V49" s="331"/>
      <c r="W49" s="331"/>
      <c r="X49" s="17"/>
      <c r="Y49" s="17"/>
      <c r="Z49" s="17"/>
      <c r="AA49" s="17"/>
      <c r="AB49" s="17"/>
      <c r="AC49" s="17"/>
      <c r="AD49" s="17"/>
      <c r="AE49" s="17"/>
      <c r="AF49" s="17"/>
      <c r="AG49" s="17"/>
      <c r="AH49" s="17"/>
      <c r="AI49" s="17"/>
      <c r="AJ49" s="17"/>
    </row>
    <row r="50" spans="1:36" ht="15" customHeight="1">
      <c r="A50" s="16"/>
      <c r="B50" s="15"/>
      <c r="C50" s="117" t="s">
        <v>313</v>
      </c>
      <c r="D50" s="328"/>
      <c r="E50" s="328"/>
      <c r="F50" s="328"/>
      <c r="G50" s="328"/>
      <c r="H50" s="328"/>
      <c r="I50" s="328"/>
      <c r="J50" s="328"/>
      <c r="K50" s="328"/>
      <c r="L50" s="328"/>
      <c r="M50" s="329"/>
      <c r="N50" s="257"/>
      <c r="O50" s="317"/>
      <c r="P50" s="318"/>
      <c r="Q50" s="331"/>
      <c r="R50" s="331"/>
      <c r="S50" s="331"/>
      <c r="T50" s="331"/>
      <c r="U50" s="331"/>
      <c r="V50" s="331"/>
      <c r="W50" s="331"/>
      <c r="X50" s="17"/>
      <c r="Y50" s="17"/>
      <c r="Z50" s="17"/>
      <c r="AA50" s="17"/>
      <c r="AB50" s="17"/>
      <c r="AC50" s="17"/>
      <c r="AD50" s="17"/>
      <c r="AE50" s="17"/>
      <c r="AF50" s="17"/>
      <c r="AG50" s="17"/>
      <c r="AH50" s="17"/>
      <c r="AI50" s="17"/>
      <c r="AJ50" s="17"/>
    </row>
    <row r="51" spans="1:36" ht="15" customHeight="1">
      <c r="A51" s="16"/>
      <c r="B51" s="15"/>
      <c r="C51" s="117" t="s">
        <v>313</v>
      </c>
      <c r="D51" s="328"/>
      <c r="E51" s="328"/>
      <c r="F51" s="328"/>
      <c r="G51" s="328"/>
      <c r="H51" s="328"/>
      <c r="I51" s="328"/>
      <c r="J51" s="328"/>
      <c r="K51" s="328"/>
      <c r="L51" s="328"/>
      <c r="M51" s="329"/>
      <c r="N51" s="257"/>
      <c r="O51" s="317"/>
      <c r="P51" s="318"/>
      <c r="Q51" s="331"/>
      <c r="R51" s="331"/>
      <c r="S51" s="331"/>
      <c r="T51" s="331"/>
      <c r="U51" s="331"/>
      <c r="V51" s="331"/>
      <c r="W51" s="331"/>
      <c r="X51" s="17"/>
      <c r="Y51" s="17"/>
      <c r="Z51" s="17"/>
      <c r="AA51" s="17"/>
      <c r="AB51" s="17"/>
      <c r="AC51" s="17"/>
      <c r="AD51" s="17"/>
      <c r="AE51" s="17"/>
      <c r="AF51" s="17"/>
      <c r="AG51" s="17"/>
      <c r="AH51" s="17"/>
      <c r="AI51" s="17"/>
      <c r="AJ51" s="17"/>
    </row>
    <row r="52" spans="1:36" ht="15" customHeight="1">
      <c r="A52" s="16"/>
      <c r="B52" s="15"/>
      <c r="C52" s="117" t="s">
        <v>313</v>
      </c>
      <c r="D52" s="328"/>
      <c r="E52" s="328"/>
      <c r="F52" s="328"/>
      <c r="G52" s="328"/>
      <c r="H52" s="328"/>
      <c r="I52" s="328"/>
      <c r="J52" s="328"/>
      <c r="K52" s="328"/>
      <c r="L52" s="328"/>
      <c r="M52" s="329"/>
      <c r="N52" s="257"/>
      <c r="O52" s="317"/>
      <c r="P52" s="318"/>
      <c r="Q52" s="331"/>
      <c r="R52" s="331"/>
      <c r="S52" s="331"/>
      <c r="T52" s="331"/>
      <c r="U52" s="331"/>
      <c r="V52" s="331"/>
      <c r="W52" s="331"/>
      <c r="X52" s="17"/>
      <c r="Y52" s="17"/>
      <c r="Z52" s="17"/>
      <c r="AA52" s="17"/>
      <c r="AB52" s="17"/>
      <c r="AC52" s="17"/>
      <c r="AD52" s="17"/>
      <c r="AE52" s="17"/>
      <c r="AF52" s="17"/>
      <c r="AG52" s="17"/>
      <c r="AH52" s="17"/>
      <c r="AI52" s="17"/>
      <c r="AJ52" s="17"/>
    </row>
    <row r="53" spans="1:36" ht="15" customHeight="1">
      <c r="A53" s="16"/>
      <c r="B53" s="15"/>
      <c r="C53" s="117" t="s">
        <v>313</v>
      </c>
      <c r="D53" s="328"/>
      <c r="E53" s="328"/>
      <c r="F53" s="328"/>
      <c r="G53" s="328"/>
      <c r="H53" s="328"/>
      <c r="I53" s="328"/>
      <c r="J53" s="328"/>
      <c r="K53" s="328"/>
      <c r="L53" s="328"/>
      <c r="M53" s="329"/>
      <c r="N53" s="257"/>
      <c r="O53" s="317"/>
      <c r="P53" s="318"/>
      <c r="Q53" s="331"/>
      <c r="R53" s="331"/>
      <c r="S53" s="331"/>
      <c r="T53" s="331"/>
      <c r="U53" s="331"/>
      <c r="V53" s="331"/>
      <c r="W53" s="331"/>
      <c r="X53" s="17"/>
      <c r="Y53" s="17"/>
      <c r="Z53" s="17"/>
      <c r="AA53" s="17"/>
      <c r="AB53" s="17"/>
      <c r="AC53" s="17"/>
      <c r="AD53" s="17"/>
      <c r="AE53" s="17"/>
      <c r="AF53" s="17"/>
      <c r="AG53" s="17"/>
      <c r="AH53" s="17"/>
      <c r="AI53" s="17"/>
      <c r="AJ53" s="17"/>
    </row>
    <row r="54" spans="1:36" ht="15" customHeight="1">
      <c r="A54" s="16"/>
      <c r="B54" s="15"/>
      <c r="C54" s="16"/>
      <c r="D54" s="16"/>
      <c r="E54" s="16"/>
      <c r="F54" s="16"/>
      <c r="G54" s="16"/>
      <c r="H54" s="16"/>
      <c r="I54" s="16"/>
      <c r="J54" s="16"/>
      <c r="K54" s="16"/>
      <c r="L54" s="16"/>
      <c r="M54" s="16"/>
      <c r="N54" s="17"/>
      <c r="O54" s="17"/>
      <c r="P54" s="17"/>
      <c r="Q54" s="27"/>
      <c r="R54" s="27"/>
      <c r="S54" s="27"/>
      <c r="T54" s="27"/>
      <c r="U54" s="27"/>
      <c r="V54" s="27"/>
      <c r="W54" s="27"/>
      <c r="X54" s="17"/>
      <c r="Y54" s="17"/>
      <c r="Z54" s="17"/>
      <c r="AA54" s="17"/>
      <c r="AB54" s="17"/>
      <c r="AC54" s="17"/>
      <c r="AD54" s="17"/>
      <c r="AE54" s="17"/>
      <c r="AF54" s="17"/>
      <c r="AG54" s="17"/>
      <c r="AH54" s="17"/>
      <c r="AI54" s="17"/>
      <c r="AJ54" s="17"/>
    </row>
    <row r="55" spans="1:36" ht="15" customHeight="1">
      <c r="A55" s="16"/>
      <c r="B55" s="15"/>
      <c r="C55" s="16"/>
      <c r="D55" s="16"/>
      <c r="E55" s="16"/>
      <c r="F55" s="16"/>
      <c r="G55" s="16"/>
      <c r="H55" s="16"/>
      <c r="I55" s="16"/>
      <c r="J55" s="16"/>
      <c r="K55" s="16"/>
      <c r="L55" s="16"/>
      <c r="M55" s="16"/>
      <c r="N55" s="17"/>
      <c r="O55" s="17"/>
      <c r="P55" s="17"/>
      <c r="Q55" s="27"/>
      <c r="R55" s="27"/>
      <c r="S55" s="27"/>
      <c r="T55" s="27"/>
      <c r="U55" s="27"/>
      <c r="V55" s="27"/>
      <c r="W55" s="27"/>
      <c r="X55" s="17"/>
      <c r="Y55" s="17"/>
      <c r="Z55" s="17"/>
      <c r="AA55" s="17"/>
      <c r="AB55" s="17"/>
      <c r="AC55" s="17"/>
      <c r="AD55" s="17"/>
      <c r="AE55" s="17"/>
      <c r="AF55" s="17"/>
      <c r="AG55" s="17"/>
      <c r="AH55" s="17"/>
      <c r="AI55" s="17"/>
      <c r="AJ55" s="17"/>
    </row>
    <row r="56" spans="1:36" ht="15" customHeight="1">
      <c r="A56" s="16"/>
      <c r="B56" s="15"/>
      <c r="C56" s="16"/>
      <c r="D56" s="16"/>
      <c r="E56" s="16"/>
      <c r="F56" s="16"/>
      <c r="G56" s="16"/>
      <c r="H56" s="16"/>
      <c r="I56" s="16"/>
      <c r="J56" s="16"/>
      <c r="K56" s="16"/>
      <c r="L56" s="16"/>
      <c r="M56" s="16"/>
      <c r="N56" s="17"/>
      <c r="O56" s="17"/>
      <c r="P56" s="17"/>
      <c r="Q56" s="27"/>
      <c r="R56" s="27"/>
      <c r="S56" s="27"/>
      <c r="T56" s="27"/>
      <c r="U56" s="27"/>
      <c r="V56" s="27"/>
      <c r="W56" s="27"/>
      <c r="X56" s="17"/>
      <c r="Y56" s="17"/>
      <c r="Z56" s="17"/>
      <c r="AA56" s="17"/>
      <c r="AB56" s="17"/>
      <c r="AC56" s="17"/>
      <c r="AD56" s="17"/>
      <c r="AE56" s="17"/>
      <c r="AF56" s="17"/>
      <c r="AG56" s="17"/>
      <c r="AH56" s="17"/>
      <c r="AI56" s="17"/>
      <c r="AJ56" s="17"/>
    </row>
    <row r="57" spans="1:36" ht="15" customHeight="1">
      <c r="A57" s="16"/>
      <c r="B57" s="15"/>
      <c r="C57" s="16"/>
      <c r="D57" s="16"/>
      <c r="E57" s="16"/>
      <c r="F57" s="16"/>
      <c r="G57" s="16"/>
      <c r="H57" s="16"/>
      <c r="I57" s="16"/>
      <c r="J57" s="16"/>
      <c r="K57" s="16"/>
      <c r="L57" s="16"/>
      <c r="M57" s="16"/>
      <c r="N57" s="17"/>
      <c r="O57" s="17"/>
      <c r="P57" s="17"/>
      <c r="Q57" s="27"/>
      <c r="R57" s="27"/>
      <c r="S57" s="27"/>
      <c r="T57" s="27"/>
      <c r="U57" s="27"/>
      <c r="V57" s="27"/>
      <c r="W57" s="27"/>
      <c r="X57" s="17"/>
      <c r="Y57" s="17"/>
      <c r="Z57" s="17"/>
      <c r="AA57" s="17"/>
      <c r="AB57" s="17"/>
      <c r="AC57" s="17"/>
      <c r="AD57" s="17"/>
      <c r="AE57" s="17"/>
      <c r="AF57" s="17"/>
      <c r="AG57" s="17"/>
      <c r="AH57" s="17"/>
      <c r="AI57" s="17"/>
      <c r="AJ57" s="17"/>
    </row>
    <row r="58" spans="1:36" ht="15" customHeight="1">
      <c r="A58" s="16"/>
      <c r="B58" s="15"/>
      <c r="C58" s="16"/>
      <c r="D58" s="16"/>
      <c r="E58" s="16"/>
      <c r="F58" s="16"/>
      <c r="G58" s="16"/>
      <c r="H58" s="16"/>
      <c r="I58" s="16"/>
      <c r="J58" s="16"/>
      <c r="K58" s="16"/>
      <c r="L58" s="16"/>
      <c r="M58" s="16"/>
      <c r="N58" s="17"/>
      <c r="O58" s="17"/>
      <c r="P58" s="17"/>
      <c r="Q58" s="27"/>
      <c r="R58" s="27"/>
      <c r="S58" s="27"/>
      <c r="T58" s="27"/>
      <c r="U58" s="27"/>
      <c r="V58" s="27"/>
      <c r="W58" s="27"/>
      <c r="X58" s="17"/>
      <c r="Y58" s="17"/>
      <c r="Z58" s="17"/>
      <c r="AA58" s="17"/>
      <c r="AB58" s="17"/>
      <c r="AC58" s="17"/>
      <c r="AD58" s="17"/>
      <c r="AE58" s="17"/>
      <c r="AF58" s="17"/>
      <c r="AG58" s="17"/>
      <c r="AH58" s="17"/>
      <c r="AI58" s="17"/>
      <c r="AJ58" s="17"/>
    </row>
    <row r="59" spans="1:36" ht="15" customHeight="1">
      <c r="A59" s="16"/>
      <c r="B59" s="15"/>
      <c r="C59" s="16"/>
      <c r="D59" s="16"/>
      <c r="E59" s="16"/>
      <c r="F59" s="16"/>
      <c r="G59" s="16"/>
      <c r="H59" s="16"/>
      <c r="I59" s="16"/>
      <c r="J59" s="16"/>
      <c r="K59" s="16"/>
      <c r="L59" s="16"/>
      <c r="M59" s="16"/>
      <c r="N59" s="17"/>
      <c r="O59" s="17"/>
      <c r="P59" s="17"/>
      <c r="Q59" s="27"/>
      <c r="R59" s="27"/>
      <c r="S59" s="27"/>
      <c r="T59" s="27"/>
      <c r="U59" s="27"/>
      <c r="V59" s="27"/>
      <c r="W59" s="27"/>
      <c r="X59" s="17"/>
      <c r="Y59" s="17"/>
      <c r="Z59" s="17"/>
      <c r="AA59" s="17"/>
      <c r="AB59" s="17"/>
      <c r="AC59" s="17"/>
      <c r="AD59" s="17"/>
      <c r="AE59" s="17"/>
      <c r="AF59" s="17"/>
      <c r="AG59" s="17"/>
      <c r="AH59" s="17"/>
      <c r="AI59" s="17"/>
      <c r="AJ59" s="17"/>
    </row>
    <row r="60" spans="1:36" ht="15" customHeight="1">
      <c r="A60" s="16"/>
      <c r="B60" s="15"/>
      <c r="C60" s="16"/>
      <c r="D60" s="16"/>
      <c r="E60" s="16"/>
      <c r="F60" s="16"/>
      <c r="G60" s="16"/>
      <c r="H60" s="16"/>
      <c r="I60" s="16"/>
      <c r="J60" s="16"/>
      <c r="K60" s="16"/>
      <c r="L60" s="16"/>
      <c r="M60" s="16"/>
      <c r="N60" s="17"/>
      <c r="O60" s="17"/>
      <c r="P60" s="17"/>
      <c r="Q60" s="27"/>
      <c r="R60" s="27"/>
      <c r="S60" s="27"/>
      <c r="T60" s="27"/>
      <c r="U60" s="27"/>
      <c r="V60" s="27"/>
      <c r="W60" s="27"/>
      <c r="X60" s="17"/>
      <c r="Y60" s="17"/>
      <c r="Z60" s="17"/>
      <c r="AA60" s="17"/>
      <c r="AB60" s="17"/>
      <c r="AC60" s="17"/>
      <c r="AD60" s="17"/>
      <c r="AE60" s="17"/>
      <c r="AF60" s="17"/>
      <c r="AG60" s="17"/>
      <c r="AH60" s="17"/>
      <c r="AI60" s="17"/>
      <c r="AJ60" s="17"/>
    </row>
    <row r="61" spans="1:36" ht="15" customHeight="1">
      <c r="A61" s="16"/>
      <c r="B61" s="15"/>
      <c r="C61" s="16"/>
      <c r="D61" s="16"/>
      <c r="E61" s="16"/>
      <c r="F61" s="16"/>
      <c r="G61" s="16"/>
      <c r="H61" s="16"/>
      <c r="I61" s="16"/>
      <c r="J61" s="16"/>
      <c r="K61" s="16"/>
      <c r="L61" s="16"/>
      <c r="M61" s="16"/>
      <c r="N61" s="17"/>
      <c r="O61" s="17"/>
      <c r="P61" s="17"/>
      <c r="Q61" s="27"/>
      <c r="R61" s="27"/>
      <c r="S61" s="27"/>
      <c r="T61" s="27"/>
      <c r="U61" s="27"/>
      <c r="V61" s="27"/>
      <c r="W61" s="27"/>
      <c r="X61" s="17"/>
      <c r="Y61" s="17"/>
      <c r="Z61" s="17"/>
      <c r="AA61" s="17"/>
      <c r="AB61" s="17"/>
      <c r="AC61" s="17"/>
      <c r="AD61" s="17"/>
      <c r="AE61" s="17"/>
      <c r="AF61" s="17"/>
      <c r="AG61" s="17"/>
      <c r="AH61" s="17"/>
      <c r="AI61" s="17"/>
      <c r="AJ61" s="17"/>
    </row>
    <row r="62" spans="1:36" ht="15" customHeight="1">
      <c r="A62" s="16"/>
      <c r="B62" s="15"/>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6"/>
      <c r="AI62" s="16"/>
      <c r="AJ62" s="16"/>
    </row>
    <row r="63" spans="1:36" ht="15" customHeight="1">
      <c r="A63" s="120" t="s">
        <v>1671</v>
      </c>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row>
    <row r="64" spans="1:36" ht="15" customHeight="1">
      <c r="A64" s="16"/>
      <c r="B64" s="15" t="s">
        <v>63</v>
      </c>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1:36" ht="15" customHeight="1">
      <c r="A65" s="16"/>
      <c r="B65" s="16"/>
      <c r="C65" s="16" t="s">
        <v>271</v>
      </c>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1:36" ht="15" customHeight="1">
      <c r="A66" s="16"/>
      <c r="B66" s="16"/>
      <c r="C66" s="181" t="s">
        <v>1674</v>
      </c>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53"/>
      <c r="AB66" s="151" t="s">
        <v>312</v>
      </c>
      <c r="AC66" s="151"/>
      <c r="AD66" s="151"/>
      <c r="AE66" s="151"/>
      <c r="AF66" s="151"/>
      <c r="AG66" s="151"/>
      <c r="AH66" s="151"/>
      <c r="AI66" s="16"/>
      <c r="AJ66" s="16"/>
    </row>
    <row r="67" spans="1:36" ht="15" customHeight="1">
      <c r="A67" s="16"/>
      <c r="B67" s="16"/>
      <c r="C67" s="117" t="s">
        <v>313</v>
      </c>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9"/>
      <c r="AB67" s="330"/>
      <c r="AC67" s="330"/>
      <c r="AD67" s="330"/>
      <c r="AE67" s="330"/>
      <c r="AF67" s="330"/>
      <c r="AG67" s="330"/>
      <c r="AH67" s="330"/>
      <c r="AI67" s="16"/>
      <c r="AJ67" s="16"/>
    </row>
    <row r="68" spans="1:36" ht="15" customHeight="1">
      <c r="A68" s="16"/>
      <c r="B68" s="16"/>
      <c r="C68" s="117" t="s">
        <v>313</v>
      </c>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9"/>
      <c r="AB68" s="330"/>
      <c r="AC68" s="330"/>
      <c r="AD68" s="330"/>
      <c r="AE68" s="330"/>
      <c r="AF68" s="330"/>
      <c r="AG68" s="330"/>
      <c r="AH68" s="330"/>
      <c r="AI68" s="16"/>
      <c r="AJ68" s="16"/>
    </row>
    <row r="69" spans="1:36" ht="15" customHeight="1">
      <c r="A69" s="16"/>
      <c r="B69" s="16"/>
      <c r="C69" s="117" t="s">
        <v>313</v>
      </c>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9"/>
      <c r="AB69" s="330"/>
      <c r="AC69" s="330"/>
      <c r="AD69" s="330"/>
      <c r="AE69" s="330"/>
      <c r="AF69" s="330"/>
      <c r="AG69" s="330"/>
      <c r="AH69" s="330"/>
      <c r="AI69" s="16"/>
      <c r="AJ69" s="16"/>
    </row>
    <row r="70" spans="1:36" ht="15" customHeight="1">
      <c r="A70" s="16"/>
      <c r="B70" s="16"/>
      <c r="C70" s="117" t="s">
        <v>313</v>
      </c>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9"/>
      <c r="AB70" s="330"/>
      <c r="AC70" s="330"/>
      <c r="AD70" s="330"/>
      <c r="AE70" s="330"/>
      <c r="AF70" s="330"/>
      <c r="AG70" s="330"/>
      <c r="AH70" s="330"/>
      <c r="AI70" s="16"/>
      <c r="AJ70" s="16"/>
    </row>
    <row r="71" spans="1:36" ht="15" customHeight="1">
      <c r="A71" s="16"/>
      <c r="B71" s="16"/>
      <c r="C71" s="117" t="s">
        <v>313</v>
      </c>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9"/>
      <c r="AB71" s="330"/>
      <c r="AC71" s="330"/>
      <c r="AD71" s="330"/>
      <c r="AE71" s="330"/>
      <c r="AF71" s="330"/>
      <c r="AG71" s="330"/>
      <c r="AH71" s="330"/>
      <c r="AI71" s="16"/>
      <c r="AJ71" s="16"/>
    </row>
    <row r="72" spans="1:36" ht="15" customHeight="1">
      <c r="A72" s="16"/>
      <c r="B72" s="16"/>
      <c r="C72" s="117" t="s">
        <v>323</v>
      </c>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9"/>
      <c r="AB72" s="330"/>
      <c r="AC72" s="330"/>
      <c r="AD72" s="330"/>
      <c r="AE72" s="330"/>
      <c r="AF72" s="330"/>
      <c r="AG72" s="330"/>
      <c r="AH72" s="330"/>
      <c r="AI72" s="16"/>
      <c r="AJ72" s="16"/>
    </row>
    <row r="73" spans="1:36" ht="15" customHeight="1">
      <c r="A73" s="16"/>
      <c r="B73" s="16"/>
      <c r="C73" s="117" t="s">
        <v>323</v>
      </c>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9"/>
      <c r="AB73" s="330"/>
      <c r="AC73" s="330"/>
      <c r="AD73" s="330"/>
      <c r="AE73" s="330"/>
      <c r="AF73" s="330"/>
      <c r="AG73" s="330"/>
      <c r="AH73" s="330"/>
      <c r="AI73" s="16"/>
      <c r="AJ73" s="16"/>
    </row>
    <row r="74" spans="1:36" ht="15" customHeight="1">
      <c r="A74" s="16"/>
      <c r="B74" s="16"/>
      <c r="C74" s="117" t="s">
        <v>323</v>
      </c>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9"/>
      <c r="AB74" s="330"/>
      <c r="AC74" s="330"/>
      <c r="AD74" s="330"/>
      <c r="AE74" s="330"/>
      <c r="AF74" s="330"/>
      <c r="AG74" s="330"/>
      <c r="AH74" s="330"/>
      <c r="AI74" s="16"/>
      <c r="AJ74" s="16"/>
    </row>
    <row r="75" spans="1:36" ht="15" customHeight="1">
      <c r="A75" s="16"/>
      <c r="B75" s="16"/>
      <c r="C75" s="117" t="s">
        <v>323</v>
      </c>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9"/>
      <c r="AB75" s="330"/>
      <c r="AC75" s="330"/>
      <c r="AD75" s="330"/>
      <c r="AE75" s="330"/>
      <c r="AF75" s="330"/>
      <c r="AG75" s="330"/>
      <c r="AH75" s="330"/>
      <c r="AI75" s="16"/>
      <c r="AJ75" s="16"/>
    </row>
    <row r="76" spans="1:36" ht="15" customHeight="1">
      <c r="A76" s="16"/>
      <c r="B76" s="16"/>
      <c r="C76" s="117" t="s">
        <v>323</v>
      </c>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9"/>
      <c r="AB76" s="330"/>
      <c r="AC76" s="330"/>
      <c r="AD76" s="330"/>
      <c r="AE76" s="330"/>
      <c r="AF76" s="330"/>
      <c r="AG76" s="330"/>
      <c r="AH76" s="330"/>
      <c r="AI76" s="16"/>
      <c r="AJ76" s="16"/>
    </row>
    <row r="77" spans="1:36" ht="1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1:36" ht="15" customHeight="1">
      <c r="A78" s="16"/>
      <c r="B78" s="16"/>
      <c r="C78" s="16" t="s">
        <v>224</v>
      </c>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1:36" ht="15" customHeight="1">
      <c r="A79" s="16"/>
      <c r="B79" s="16"/>
      <c r="C79" s="181" t="s">
        <v>1674</v>
      </c>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53"/>
      <c r="AB79" s="151" t="s">
        <v>312</v>
      </c>
      <c r="AC79" s="151"/>
      <c r="AD79" s="151"/>
      <c r="AE79" s="151"/>
      <c r="AF79" s="151"/>
      <c r="AG79" s="151"/>
      <c r="AH79" s="151"/>
      <c r="AI79" s="16"/>
      <c r="AJ79" s="16"/>
    </row>
    <row r="80" spans="1:36" ht="15" customHeight="1">
      <c r="A80" s="16"/>
      <c r="B80" s="16"/>
      <c r="C80" s="117" t="s">
        <v>313</v>
      </c>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9"/>
      <c r="AB80" s="330"/>
      <c r="AC80" s="330"/>
      <c r="AD80" s="330"/>
      <c r="AE80" s="330"/>
      <c r="AF80" s="330"/>
      <c r="AG80" s="330"/>
      <c r="AH80" s="330"/>
      <c r="AI80" s="16"/>
      <c r="AJ80" s="16"/>
    </row>
    <row r="81" spans="1:36" ht="15" customHeight="1">
      <c r="A81" s="16"/>
      <c r="B81" s="16"/>
      <c r="C81" s="117" t="s">
        <v>313</v>
      </c>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9"/>
      <c r="AB81" s="330"/>
      <c r="AC81" s="330"/>
      <c r="AD81" s="330"/>
      <c r="AE81" s="330"/>
      <c r="AF81" s="330"/>
      <c r="AG81" s="330"/>
      <c r="AH81" s="330"/>
      <c r="AI81" s="16"/>
      <c r="AJ81" s="16"/>
    </row>
    <row r="82" spans="1:36" ht="15" customHeight="1">
      <c r="A82" s="16"/>
      <c r="B82" s="16"/>
      <c r="C82" s="117" t="s">
        <v>313</v>
      </c>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9"/>
      <c r="AB82" s="330"/>
      <c r="AC82" s="330"/>
      <c r="AD82" s="330"/>
      <c r="AE82" s="330"/>
      <c r="AF82" s="330"/>
      <c r="AG82" s="330"/>
      <c r="AH82" s="330"/>
      <c r="AI82" s="16"/>
      <c r="AJ82" s="16"/>
    </row>
    <row r="83" spans="1:36" ht="15" customHeight="1">
      <c r="A83" s="16"/>
      <c r="B83" s="16"/>
      <c r="C83" s="117" t="s">
        <v>313</v>
      </c>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9"/>
      <c r="AB83" s="330"/>
      <c r="AC83" s="330"/>
      <c r="AD83" s="330"/>
      <c r="AE83" s="330"/>
      <c r="AF83" s="330"/>
      <c r="AG83" s="330"/>
      <c r="AH83" s="330"/>
      <c r="AI83" s="16"/>
      <c r="AJ83" s="16"/>
    </row>
    <row r="84" spans="1:36" ht="15" customHeight="1">
      <c r="A84" s="16"/>
      <c r="B84" s="16"/>
      <c r="C84" s="117" t="s">
        <v>313</v>
      </c>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9"/>
      <c r="AB84" s="330"/>
      <c r="AC84" s="330"/>
      <c r="AD84" s="330"/>
      <c r="AE84" s="330"/>
      <c r="AF84" s="330"/>
      <c r="AG84" s="330"/>
      <c r="AH84" s="330"/>
      <c r="AI84" s="16"/>
      <c r="AJ84" s="16"/>
    </row>
    <row r="85" spans="1:36" ht="15" customHeight="1">
      <c r="A85" s="16"/>
      <c r="B85" s="16"/>
      <c r="C85" s="117" t="s">
        <v>313</v>
      </c>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9"/>
      <c r="AB85" s="330"/>
      <c r="AC85" s="330"/>
      <c r="AD85" s="330"/>
      <c r="AE85" s="330"/>
      <c r="AF85" s="330"/>
      <c r="AG85" s="330"/>
      <c r="AH85" s="330"/>
      <c r="AI85" s="16"/>
      <c r="AJ85" s="16"/>
    </row>
    <row r="86" spans="1:36" ht="15" customHeight="1">
      <c r="A86" s="16"/>
      <c r="B86" s="16"/>
      <c r="C86" s="117" t="s">
        <v>313</v>
      </c>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9"/>
      <c r="AB86" s="330"/>
      <c r="AC86" s="330"/>
      <c r="AD86" s="330"/>
      <c r="AE86" s="330"/>
      <c r="AF86" s="330"/>
      <c r="AG86" s="330"/>
      <c r="AH86" s="330"/>
      <c r="AI86" s="16"/>
      <c r="AJ86" s="16"/>
    </row>
    <row r="87" spans="1:36" ht="15" customHeight="1">
      <c r="A87" s="16"/>
      <c r="B87" s="16"/>
      <c r="C87" s="117" t="s">
        <v>313</v>
      </c>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9"/>
      <c r="AB87" s="330"/>
      <c r="AC87" s="330"/>
      <c r="AD87" s="330"/>
      <c r="AE87" s="330"/>
      <c r="AF87" s="330"/>
      <c r="AG87" s="330"/>
      <c r="AH87" s="330"/>
      <c r="AI87" s="16"/>
      <c r="AJ87" s="16"/>
    </row>
    <row r="88" spans="1:36" ht="15" customHeight="1">
      <c r="A88" s="16"/>
      <c r="B88" s="16"/>
      <c r="C88" s="117" t="s">
        <v>313</v>
      </c>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9"/>
      <c r="AB88" s="330"/>
      <c r="AC88" s="330"/>
      <c r="AD88" s="330"/>
      <c r="AE88" s="330"/>
      <c r="AF88" s="330"/>
      <c r="AG88" s="330"/>
      <c r="AH88" s="330"/>
      <c r="AI88" s="16"/>
      <c r="AJ88" s="16"/>
    </row>
    <row r="89" spans="1:36" ht="15" customHeight="1">
      <c r="A89" s="16"/>
      <c r="B89" s="16"/>
      <c r="C89" s="117" t="s">
        <v>313</v>
      </c>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9"/>
      <c r="AB89" s="330"/>
      <c r="AC89" s="330"/>
      <c r="AD89" s="330"/>
      <c r="AE89" s="330"/>
      <c r="AF89" s="330"/>
      <c r="AG89" s="330"/>
      <c r="AH89" s="330"/>
      <c r="AI89" s="16"/>
      <c r="AJ89" s="16"/>
    </row>
    <row r="90" spans="1:36" ht="1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1:36" ht="1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1:36" ht="1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1:36" ht="1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1:36" ht="1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1:36" ht="1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1:36" ht="1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1:36" ht="1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1:36" ht="1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1:36" ht="1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1:36" ht="1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1:36" ht="1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1:36" ht="1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1:36" ht="1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1:36" ht="1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1:36" ht="1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1:36" ht="1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1:36" ht="1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1:36" ht="1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1:36" ht="1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1:36" ht="1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1:36" ht="1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1:36" ht="1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ht="1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ht="1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ht="1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ht="1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ht="1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row>
    <row r="118" spans="1:36" ht="1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row>
    <row r="119" spans="1:36" ht="1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row>
    <row r="120" spans="1:36" ht="1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row>
    <row r="121" spans="1:36" ht="15" customHeight="1">
      <c r="A121" s="22" t="s">
        <v>1670</v>
      </c>
      <c r="B121" s="20"/>
      <c r="C121" s="20"/>
      <c r="D121" s="20"/>
      <c r="E121" s="20"/>
      <c r="F121" s="20"/>
      <c r="G121" s="20"/>
      <c r="H121" s="20"/>
      <c r="I121" s="20"/>
      <c r="J121" s="20"/>
      <c r="K121" s="20"/>
      <c r="L121" s="20"/>
      <c r="M121" s="20"/>
      <c r="N121" s="20"/>
      <c r="O121" s="20"/>
      <c r="P121" s="20"/>
      <c r="Q121" s="22"/>
      <c r="R121" s="20"/>
      <c r="S121" s="20"/>
      <c r="T121" s="20"/>
      <c r="U121" s="20"/>
      <c r="V121" s="20"/>
      <c r="W121" s="20"/>
      <c r="X121" s="20"/>
      <c r="Y121" s="20"/>
      <c r="Z121" s="20"/>
      <c r="AA121" s="20"/>
      <c r="AB121" s="20"/>
      <c r="AC121" s="20"/>
      <c r="AD121" s="20"/>
      <c r="AE121" s="20"/>
      <c r="AF121" s="20"/>
      <c r="AG121" s="20"/>
      <c r="AH121" s="20"/>
      <c r="AI121" s="20"/>
      <c r="AJ121" s="20"/>
    </row>
  </sheetData>
  <sheetProtection sheet="1" selectLockedCells="1"/>
  <mergeCells count="239">
    <mergeCell ref="D86:AA86"/>
    <mergeCell ref="AB86:AH86"/>
    <mergeCell ref="D87:AA87"/>
    <mergeCell ref="AB87:AH87"/>
    <mergeCell ref="D88:AA88"/>
    <mergeCell ref="AB88:AH88"/>
    <mergeCell ref="D89:AA89"/>
    <mergeCell ref="AB89:AH89"/>
    <mergeCell ref="D80:AA80"/>
    <mergeCell ref="AB80:AH80"/>
    <mergeCell ref="AB73:AH73"/>
    <mergeCell ref="AB74:AH74"/>
    <mergeCell ref="AB75:AH75"/>
    <mergeCell ref="AB76:AH76"/>
    <mergeCell ref="AB71:AH71"/>
    <mergeCell ref="AB72:AH72"/>
    <mergeCell ref="D85:AA85"/>
    <mergeCell ref="AB85:AH85"/>
    <mergeCell ref="Q49:W49"/>
    <mergeCell ref="D73:AA73"/>
    <mergeCell ref="D74:AA74"/>
    <mergeCell ref="D75:AA75"/>
    <mergeCell ref="D76:AA76"/>
    <mergeCell ref="AB66:AH66"/>
    <mergeCell ref="C66:AA66"/>
    <mergeCell ref="C79:AA79"/>
    <mergeCell ref="AB79:AH79"/>
    <mergeCell ref="AB70:AH70"/>
    <mergeCell ref="AB68:AH68"/>
    <mergeCell ref="AB69:AH69"/>
    <mergeCell ref="D22:K22"/>
    <mergeCell ref="D23:K23"/>
    <mergeCell ref="AF40:AI40"/>
    <mergeCell ref="AF41:AI41"/>
    <mergeCell ref="O40:R40"/>
    <mergeCell ref="L42:N42"/>
    <mergeCell ref="O41:R41"/>
    <mergeCell ref="O42:R42"/>
    <mergeCell ref="N52:P52"/>
    <mergeCell ref="C45:M45"/>
    <mergeCell ref="D46:M46"/>
    <mergeCell ref="D47:M47"/>
    <mergeCell ref="D48:M48"/>
    <mergeCell ref="D49:M49"/>
    <mergeCell ref="D50:M50"/>
    <mergeCell ref="N46:P46"/>
    <mergeCell ref="N47:P47"/>
    <mergeCell ref="N48:P48"/>
    <mergeCell ref="N49:P49"/>
    <mergeCell ref="N51:P51"/>
    <mergeCell ref="N45:P45"/>
    <mergeCell ref="N50:P50"/>
    <mergeCell ref="AF42:AI42"/>
    <mergeCell ref="Q52:W52"/>
    <mergeCell ref="U13:AB13"/>
    <mergeCell ref="U14:AB14"/>
    <mergeCell ref="U15:AB15"/>
    <mergeCell ref="O20:R20"/>
    <mergeCell ref="D13:K13"/>
    <mergeCell ref="D14:K14"/>
    <mergeCell ref="D15:K15"/>
    <mergeCell ref="D16:K16"/>
    <mergeCell ref="D17:K17"/>
    <mergeCell ref="D18:K18"/>
    <mergeCell ref="D19:K19"/>
    <mergeCell ref="D20:K20"/>
    <mergeCell ref="O16:R16"/>
    <mergeCell ref="U20:AB20"/>
    <mergeCell ref="D72:AA72"/>
    <mergeCell ref="AF27:AI27"/>
    <mergeCell ref="AC38:AE38"/>
    <mergeCell ref="Q53:W53"/>
    <mergeCell ref="AC42:AE42"/>
    <mergeCell ref="AC40:AE40"/>
    <mergeCell ref="AC41:AE41"/>
    <mergeCell ref="AC39:AE39"/>
    <mergeCell ref="D51:M51"/>
    <mergeCell ref="D52:M52"/>
    <mergeCell ref="D53:M53"/>
    <mergeCell ref="O39:R39"/>
    <mergeCell ref="N53:P53"/>
    <mergeCell ref="Q46:W46"/>
    <mergeCell ref="Q45:W45"/>
    <mergeCell ref="Q51:W51"/>
    <mergeCell ref="Q47:W47"/>
    <mergeCell ref="Q48:W48"/>
    <mergeCell ref="AF37:AI37"/>
    <mergeCell ref="D36:K36"/>
    <mergeCell ref="D37:K37"/>
    <mergeCell ref="U36:AB36"/>
    <mergeCell ref="U37:AB37"/>
    <mergeCell ref="D25:K25"/>
    <mergeCell ref="D26:K26"/>
    <mergeCell ref="D27:K27"/>
    <mergeCell ref="L41:N41"/>
    <mergeCell ref="L40:N40"/>
    <mergeCell ref="L39:N39"/>
    <mergeCell ref="D84:AA84"/>
    <mergeCell ref="AB84:AH84"/>
    <mergeCell ref="T34:AB34"/>
    <mergeCell ref="AF34:AI34"/>
    <mergeCell ref="AF35:AI35"/>
    <mergeCell ref="AF39:AI39"/>
    <mergeCell ref="D38:K38"/>
    <mergeCell ref="D39:K39"/>
    <mergeCell ref="D40:K40"/>
    <mergeCell ref="D41:K41"/>
    <mergeCell ref="D42:K42"/>
    <mergeCell ref="U38:AB38"/>
    <mergeCell ref="U39:AB39"/>
    <mergeCell ref="U40:AB40"/>
    <mergeCell ref="U41:AB41"/>
    <mergeCell ref="U42:AB42"/>
    <mergeCell ref="AC35:AE35"/>
    <mergeCell ref="U35:AB35"/>
    <mergeCell ref="AC34:AE34"/>
    <mergeCell ref="AF38:AI38"/>
    <mergeCell ref="AB67:AH67"/>
    <mergeCell ref="L34:N34"/>
    <mergeCell ref="O34:R34"/>
    <mergeCell ref="AC36:AE36"/>
    <mergeCell ref="D82:AA82"/>
    <mergeCell ref="AB82:AH82"/>
    <mergeCell ref="D83:AA83"/>
    <mergeCell ref="AB83:AH83"/>
    <mergeCell ref="AF23:AI23"/>
    <mergeCell ref="AF24:AI24"/>
    <mergeCell ref="AF25:AI25"/>
    <mergeCell ref="O32:R32"/>
    <mergeCell ref="L26:N26"/>
    <mergeCell ref="AC26:AE26"/>
    <mergeCell ref="AC23:AE23"/>
    <mergeCell ref="L24:N24"/>
    <mergeCell ref="AC24:AE24"/>
    <mergeCell ref="L25:N25"/>
    <mergeCell ref="L23:N23"/>
    <mergeCell ref="L27:N27"/>
    <mergeCell ref="Q50:W50"/>
    <mergeCell ref="D67:AA67"/>
    <mergeCell ref="D68:AA68"/>
    <mergeCell ref="D69:AA69"/>
    <mergeCell ref="D70:AA70"/>
    <mergeCell ref="AF26:AI26"/>
    <mergeCell ref="C31:K31"/>
    <mergeCell ref="D71:AA71"/>
    <mergeCell ref="U16:AB16"/>
    <mergeCell ref="U17:AB17"/>
    <mergeCell ref="U18:AB18"/>
    <mergeCell ref="U19:AB19"/>
    <mergeCell ref="U21:AB21"/>
    <mergeCell ref="U22:AB22"/>
    <mergeCell ref="U23:AB23"/>
    <mergeCell ref="T12:AB12"/>
    <mergeCell ref="D81:AA81"/>
    <mergeCell ref="AB81:AH81"/>
    <mergeCell ref="D21:K21"/>
    <mergeCell ref="L31:N31"/>
    <mergeCell ref="O31:R31"/>
    <mergeCell ref="AC27:AE27"/>
    <mergeCell ref="L32:N32"/>
    <mergeCell ref="U25:AB25"/>
    <mergeCell ref="U26:AB26"/>
    <mergeCell ref="U27:AB27"/>
    <mergeCell ref="AC25:AE25"/>
    <mergeCell ref="U24:AB24"/>
    <mergeCell ref="AF36:AI36"/>
    <mergeCell ref="L37:N37"/>
    <mergeCell ref="O37:R37"/>
    <mergeCell ref="AC37:AE37"/>
    <mergeCell ref="AC12:AE12"/>
    <mergeCell ref="AC13:AE13"/>
    <mergeCell ref="AC16:AE16"/>
    <mergeCell ref="AC22:AE22"/>
    <mergeCell ref="AC18:AE18"/>
    <mergeCell ref="AF12:AI12"/>
    <mergeCell ref="AF13:AI13"/>
    <mergeCell ref="AF14:AI14"/>
    <mergeCell ref="AF15:AI15"/>
    <mergeCell ref="AF16:AI16"/>
    <mergeCell ref="AF22:AI22"/>
    <mergeCell ref="AC20:AE20"/>
    <mergeCell ref="AC14:AE14"/>
    <mergeCell ref="AC15:AE15"/>
    <mergeCell ref="AF17:AI17"/>
    <mergeCell ref="AC21:AE21"/>
    <mergeCell ref="AF18:AI18"/>
    <mergeCell ref="AC19:AE19"/>
    <mergeCell ref="AF19:AI19"/>
    <mergeCell ref="AC17:AE17"/>
    <mergeCell ref="AF20:AI20"/>
    <mergeCell ref="AF21:AI21"/>
    <mergeCell ref="O7:R7"/>
    <mergeCell ref="O10:R10"/>
    <mergeCell ref="L22:N22"/>
    <mergeCell ref="L13:N13"/>
    <mergeCell ref="L8:N8"/>
    <mergeCell ref="L7:N7"/>
    <mergeCell ref="C7:K7"/>
    <mergeCell ref="L17:N17"/>
    <mergeCell ref="L18:N18"/>
    <mergeCell ref="L10:N10"/>
    <mergeCell ref="L9:N9"/>
    <mergeCell ref="L19:N19"/>
    <mergeCell ref="C12:K12"/>
    <mergeCell ref="L15:N15"/>
    <mergeCell ref="L16:N16"/>
    <mergeCell ref="O8:R8"/>
    <mergeCell ref="O9:R9"/>
    <mergeCell ref="L21:N21"/>
    <mergeCell ref="L14:N14"/>
    <mergeCell ref="O17:R17"/>
    <mergeCell ref="O18:R18"/>
    <mergeCell ref="O19:R19"/>
    <mergeCell ref="O22:R22"/>
    <mergeCell ref="O21:R21"/>
    <mergeCell ref="C8:K8"/>
    <mergeCell ref="C9:K9"/>
    <mergeCell ref="C10:K10"/>
    <mergeCell ref="C34:K34"/>
    <mergeCell ref="L38:N38"/>
    <mergeCell ref="O38:R38"/>
    <mergeCell ref="L20:N20"/>
    <mergeCell ref="D35:K35"/>
    <mergeCell ref="O35:R35"/>
    <mergeCell ref="L36:N36"/>
    <mergeCell ref="O36:R36"/>
    <mergeCell ref="L35:N35"/>
    <mergeCell ref="O26:R26"/>
    <mergeCell ref="O27:R27"/>
    <mergeCell ref="O23:R23"/>
    <mergeCell ref="O24:R24"/>
    <mergeCell ref="O25:R25"/>
    <mergeCell ref="L12:N12"/>
    <mergeCell ref="O12:R12"/>
    <mergeCell ref="O13:R13"/>
    <mergeCell ref="O14:R14"/>
    <mergeCell ref="O15:R15"/>
    <mergeCell ref="C32:K32"/>
    <mergeCell ref="D24:K24"/>
  </mergeCells>
  <phoneticPr fontId="1"/>
  <dataValidations count="4">
    <dataValidation type="list" allowBlank="1" showInputMessage="1" showErrorMessage="1" sqref="L8:N11 L32:N32 N54:P61" xr:uid="{B370E7DF-82C9-4C25-B60D-C8C75E02661C}">
      <formula1>"男子,女子,混合"</formula1>
    </dataValidation>
    <dataValidation type="list" allowBlank="1" showInputMessage="1" showErrorMessage="1" sqref="AM29:AM33" xr:uid="{FDDC241F-96FE-40CC-87F3-FFDC21D5D282}">
      <formula1>"男子"</formula1>
    </dataValidation>
    <dataValidation type="list" allowBlank="1" showInputMessage="1" sqref="O35:R42 O32 AF13:AI27 O13:R27 O8:O11 AF35:AI42 Q46:W53" xr:uid="{1F421D0B-AF2C-4B85-91BD-A4DE001DA869}">
      <formula1>"優勝,準優勝,３位入賞,４位入賞,５位入賞,６位入賞,７位入賞,８位入賞,ベスト８,ベスト１６,ベスト３２,出場"</formula1>
    </dataValidation>
    <dataValidation type="list" allowBlank="1" showInputMessage="1" sqref="L35:N42 AC13:AE27 L13:N27 AC35:AE42 N46:P53" xr:uid="{CBFA6116-E3DB-470A-B078-A10772ED0224}">
      <formula1>"男子,女子,混合"</formula1>
    </dataValidation>
  </dataValidations>
  <printOptions horizontalCentered="1"/>
  <pageMargins left="0.31496062992125984" right="0.31496062992125984" top="0.55118110236220474" bottom="0.35433070866141736" header="0.31496062992125984" footer="0.31496062992125984"/>
  <pageSetup paperSize="9" scale="80" fitToHeight="0" orientation="portrait" horizontalDpi="4294967293" r:id="rId1"/>
  <rowBreaks count="1" manualBreakCount="1">
    <brk id="63" max="3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G71"/>
  <sheetViews>
    <sheetView showGridLines="0" zoomScaleNormal="100" zoomScaleSheetLayoutView="100" workbookViewId="0">
      <selection activeCell="L14" sqref="L14:N14"/>
    </sheetView>
  </sheetViews>
  <sheetFormatPr defaultColWidth="8.75" defaultRowHeight="18"/>
  <cols>
    <col min="1" max="36" width="3.125" style="2" customWidth="1"/>
    <col min="37" max="37" width="3.875" style="2" customWidth="1"/>
    <col min="38" max="67" width="3.125" style="2" customWidth="1"/>
    <col min="68" max="16384" width="8.75" style="2"/>
  </cols>
  <sheetData>
    <row r="1" spans="1:59" ht="15" customHeight="1">
      <c r="A1" s="15"/>
      <c r="B1" s="15" t="s">
        <v>213</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1:59" ht="15" customHeight="1">
      <c r="A2" s="16"/>
      <c r="B2" s="15" t="s">
        <v>712</v>
      </c>
      <c r="C2" s="16"/>
      <c r="D2" s="17"/>
      <c r="E2" s="17"/>
      <c r="F2" s="17"/>
      <c r="G2" s="17"/>
      <c r="H2" s="17"/>
      <c r="I2" s="17"/>
      <c r="J2" s="17"/>
      <c r="K2" s="17"/>
      <c r="L2" s="17"/>
      <c r="M2" s="17"/>
      <c r="N2" s="17"/>
      <c r="O2" s="17"/>
      <c r="P2" s="17"/>
      <c r="Q2" s="16"/>
      <c r="R2" s="16"/>
      <c r="S2" s="16"/>
      <c r="T2" s="16"/>
      <c r="U2" s="16"/>
      <c r="V2" s="16"/>
      <c r="W2" s="16"/>
      <c r="X2" s="16"/>
      <c r="Y2" s="18"/>
      <c r="Z2" s="16"/>
      <c r="AA2" s="16"/>
      <c r="AB2" s="16"/>
      <c r="AC2" s="16"/>
      <c r="AD2" s="16"/>
      <c r="AE2" s="16"/>
      <c r="AF2" s="16"/>
      <c r="AG2" s="16"/>
      <c r="AH2" s="16"/>
      <c r="AI2" s="16"/>
      <c r="AJ2" s="16"/>
      <c r="AK2" s="16"/>
    </row>
    <row r="3" spans="1:59" ht="15" hidden="1" customHeight="1">
      <c r="A3" s="16"/>
      <c r="B3" s="15"/>
      <c r="C3" s="16" t="s">
        <v>214</v>
      </c>
      <c r="D3" s="17"/>
      <c r="E3" s="17"/>
      <c r="F3" s="17"/>
      <c r="G3" s="17"/>
      <c r="H3" s="17"/>
      <c r="I3" s="17"/>
      <c r="J3" s="17"/>
      <c r="K3" s="17"/>
      <c r="L3" s="17"/>
      <c r="M3" s="17"/>
      <c r="N3" s="17"/>
      <c r="O3" s="17"/>
      <c r="P3" s="17"/>
      <c r="Q3" s="16"/>
      <c r="R3" s="16"/>
      <c r="S3" s="16"/>
      <c r="T3" s="16"/>
      <c r="U3" s="16"/>
      <c r="V3" s="16"/>
      <c r="W3" s="16"/>
      <c r="X3" s="16"/>
      <c r="Y3" s="18"/>
      <c r="Z3" s="16"/>
      <c r="AA3" s="16"/>
      <c r="AB3" s="16"/>
      <c r="AC3" s="16"/>
      <c r="AD3" s="16"/>
      <c r="AE3" s="16"/>
      <c r="AF3" s="16"/>
      <c r="AG3" s="16"/>
      <c r="AH3" s="16"/>
      <c r="AI3" s="16"/>
      <c r="AJ3" s="16"/>
      <c r="AK3" s="16"/>
    </row>
    <row r="4" spans="1:59" ht="15" hidden="1" customHeight="1">
      <c r="A4" s="16"/>
      <c r="B4" s="15"/>
      <c r="C4" s="16" t="s">
        <v>225</v>
      </c>
      <c r="D4" s="17"/>
      <c r="E4" s="17"/>
      <c r="F4" s="17"/>
      <c r="G4" s="17"/>
      <c r="H4" s="17"/>
      <c r="I4" s="17"/>
      <c r="J4" s="17"/>
      <c r="K4" s="17"/>
      <c r="L4" s="17"/>
      <c r="M4" s="17"/>
      <c r="N4" s="17"/>
      <c r="O4" s="17"/>
      <c r="P4" s="17"/>
      <c r="Q4" s="16"/>
      <c r="R4" s="16"/>
      <c r="S4" s="16"/>
      <c r="T4" s="16"/>
      <c r="U4" s="16"/>
      <c r="V4" s="16"/>
      <c r="W4" s="16"/>
      <c r="X4" s="16"/>
      <c r="Y4" s="18"/>
      <c r="Z4" s="16"/>
      <c r="AA4" s="16"/>
      <c r="AB4" s="16"/>
      <c r="AC4" s="16"/>
      <c r="AD4" s="16"/>
      <c r="AE4" s="16"/>
      <c r="AF4" s="16"/>
      <c r="AG4" s="16"/>
      <c r="AH4" s="16"/>
      <c r="AI4" s="16"/>
      <c r="AJ4" s="16"/>
      <c r="AK4" s="16"/>
    </row>
    <row r="5" spans="1:59" ht="15" hidden="1" customHeight="1">
      <c r="A5" s="16"/>
      <c r="B5" s="15"/>
      <c r="C5" s="16" t="s">
        <v>226</v>
      </c>
      <c r="D5" s="17"/>
      <c r="E5" s="17"/>
      <c r="F5" s="17"/>
      <c r="G5" s="17"/>
      <c r="H5" s="17"/>
      <c r="I5" s="17"/>
      <c r="J5" s="17"/>
      <c r="K5" s="17"/>
      <c r="L5" s="17"/>
      <c r="M5" s="17"/>
      <c r="N5" s="17"/>
      <c r="O5" s="17"/>
      <c r="P5" s="17"/>
      <c r="Q5" s="16"/>
      <c r="R5" s="16"/>
      <c r="S5" s="16"/>
      <c r="T5" s="16"/>
      <c r="U5" s="16"/>
      <c r="V5" s="16"/>
      <c r="W5" s="16"/>
      <c r="X5" s="16"/>
      <c r="Y5" s="18"/>
      <c r="Z5" s="16"/>
      <c r="AA5" s="16"/>
      <c r="AB5" s="16"/>
      <c r="AC5" s="16"/>
      <c r="AD5" s="16"/>
      <c r="AE5" s="16"/>
      <c r="AF5" s="16"/>
      <c r="AG5" s="16"/>
      <c r="AH5" s="16"/>
      <c r="AI5" s="16"/>
      <c r="AJ5" s="16"/>
      <c r="AK5" s="16"/>
    </row>
    <row r="6" spans="1:59" ht="15" hidden="1" customHeight="1">
      <c r="A6" s="16"/>
      <c r="B6" s="15"/>
      <c r="C6" s="16"/>
      <c r="D6" s="17"/>
      <c r="E6" s="17"/>
      <c r="F6" s="17"/>
      <c r="G6" s="17"/>
      <c r="H6" s="17"/>
      <c r="I6" s="17"/>
      <c r="J6" s="17"/>
      <c r="K6" s="17"/>
      <c r="L6" s="17"/>
      <c r="M6" s="17"/>
      <c r="N6" s="17"/>
      <c r="O6" s="17"/>
      <c r="P6" s="17"/>
      <c r="Q6" s="16"/>
      <c r="R6" s="16"/>
      <c r="S6" s="16"/>
      <c r="T6" s="16"/>
      <c r="U6" s="16"/>
      <c r="V6" s="16"/>
      <c r="W6" s="16"/>
      <c r="X6" s="16"/>
      <c r="Y6" s="18"/>
      <c r="Z6" s="16"/>
      <c r="AA6" s="16"/>
      <c r="AB6" s="16"/>
      <c r="AC6" s="16"/>
      <c r="AD6" s="16"/>
      <c r="AE6" s="16"/>
      <c r="AF6" s="16"/>
      <c r="AG6" s="16"/>
      <c r="AH6" s="16"/>
      <c r="AI6" s="16"/>
      <c r="AJ6" s="16"/>
      <c r="AK6" s="16"/>
    </row>
    <row r="7" spans="1:59" ht="15" customHeight="1">
      <c r="A7" s="16"/>
      <c r="B7" s="15"/>
      <c r="C7" s="111" t="s">
        <v>292</v>
      </c>
      <c r="D7" s="17"/>
      <c r="E7" s="17"/>
      <c r="F7" s="17"/>
      <c r="G7" s="17"/>
      <c r="H7" s="17"/>
      <c r="I7" s="17"/>
      <c r="J7" s="17"/>
      <c r="K7" s="17"/>
      <c r="L7" s="17"/>
      <c r="M7" s="17"/>
      <c r="N7" s="17"/>
      <c r="O7" s="17"/>
      <c r="P7" s="17"/>
      <c r="Q7" s="16"/>
      <c r="R7" s="16"/>
      <c r="S7" s="16"/>
      <c r="T7" s="16"/>
      <c r="U7" s="16"/>
      <c r="V7" s="16"/>
      <c r="W7" s="16"/>
      <c r="X7" s="16"/>
      <c r="Y7" s="18"/>
      <c r="Z7" s="16"/>
      <c r="AA7" s="16"/>
      <c r="AB7" s="16"/>
      <c r="AC7" s="16"/>
      <c r="AD7" s="16"/>
      <c r="AE7" s="16"/>
      <c r="AF7" s="16"/>
      <c r="AG7" s="16"/>
      <c r="AH7" s="16"/>
      <c r="AI7" s="16"/>
      <c r="AJ7" s="16"/>
      <c r="AK7" s="16"/>
    </row>
    <row r="8" spans="1:59" ht="15" customHeight="1">
      <c r="A8" s="16"/>
      <c r="B8" s="15"/>
      <c r="C8" s="111" t="s">
        <v>1661</v>
      </c>
      <c r="D8" s="17"/>
      <c r="E8" s="17"/>
      <c r="F8" s="17"/>
      <c r="G8" s="17"/>
      <c r="H8" s="17"/>
      <c r="I8" s="17"/>
      <c r="J8" s="17"/>
      <c r="K8" s="17"/>
      <c r="L8" s="17"/>
      <c r="M8" s="17"/>
      <c r="N8" s="17"/>
      <c r="O8" s="17"/>
      <c r="P8" s="17"/>
      <c r="Q8" s="16"/>
      <c r="R8" s="16"/>
      <c r="S8" s="16"/>
      <c r="T8" s="16"/>
      <c r="U8" s="16"/>
      <c r="V8" s="16"/>
      <c r="W8" s="16"/>
      <c r="X8" s="16"/>
      <c r="Y8" s="18"/>
      <c r="Z8" s="16"/>
      <c r="AA8" s="16"/>
      <c r="AB8" s="16"/>
      <c r="AC8" s="16"/>
      <c r="AD8" s="16"/>
      <c r="AE8" s="16"/>
      <c r="AF8" s="16"/>
      <c r="AG8" s="16"/>
      <c r="AH8" s="16"/>
      <c r="AI8" s="16"/>
      <c r="AJ8" s="16"/>
      <c r="AK8" s="16"/>
    </row>
    <row r="9" spans="1:59" ht="15" customHeight="1">
      <c r="A9" s="16"/>
      <c r="B9" s="15"/>
      <c r="C9" s="111" t="s">
        <v>1662</v>
      </c>
      <c r="D9" s="17"/>
      <c r="E9" s="17"/>
      <c r="F9" s="17"/>
      <c r="G9" s="17"/>
      <c r="H9" s="17"/>
      <c r="I9" s="17"/>
      <c r="J9" s="17"/>
      <c r="K9" s="17"/>
      <c r="L9" s="17"/>
      <c r="M9" s="17"/>
      <c r="N9" s="17"/>
      <c r="O9" s="17"/>
      <c r="P9" s="17"/>
      <c r="Q9" s="16"/>
      <c r="R9" s="16"/>
      <c r="S9" s="16"/>
      <c r="T9" s="16"/>
      <c r="U9" s="16"/>
      <c r="V9" s="16"/>
      <c r="W9" s="16"/>
      <c r="X9" s="16"/>
      <c r="Y9" s="18"/>
      <c r="Z9" s="16"/>
      <c r="AA9" s="16"/>
      <c r="AB9" s="16"/>
      <c r="AC9" s="16"/>
      <c r="AD9" s="16"/>
      <c r="AE9" s="16"/>
      <c r="AF9" s="16"/>
      <c r="AG9" s="16"/>
      <c r="AH9" s="16"/>
      <c r="AI9" s="16"/>
      <c r="AJ9" s="16"/>
      <c r="AK9" s="16"/>
    </row>
    <row r="10" spans="1:59" ht="15" customHeight="1">
      <c r="A10" s="16"/>
      <c r="B10" s="15"/>
      <c r="C10" s="16" t="s">
        <v>215</v>
      </c>
      <c r="D10" s="17"/>
      <c r="E10" s="17"/>
      <c r="F10" s="17"/>
      <c r="G10" s="17"/>
      <c r="H10" s="17"/>
      <c r="I10" s="17"/>
      <c r="J10" s="17"/>
      <c r="K10" s="17"/>
      <c r="L10" s="17"/>
      <c r="M10" s="17"/>
      <c r="N10" s="17"/>
      <c r="O10" s="17"/>
      <c r="P10" s="17"/>
      <c r="Q10" s="17"/>
      <c r="R10" s="17"/>
      <c r="S10" s="17"/>
      <c r="T10" s="16"/>
      <c r="U10" s="16"/>
      <c r="V10" s="16"/>
      <c r="W10" s="16"/>
      <c r="X10" s="16"/>
      <c r="Y10" s="16"/>
      <c r="Z10" s="16"/>
      <c r="AA10" s="16"/>
      <c r="AB10" s="16"/>
      <c r="AC10" s="16"/>
      <c r="AD10" s="16"/>
      <c r="AE10" s="16"/>
      <c r="AF10" s="16"/>
      <c r="AG10" s="16"/>
      <c r="AH10" s="16"/>
      <c r="AI10" s="18"/>
      <c r="AJ10" s="16"/>
      <c r="AK10" s="16"/>
      <c r="AL10" s="1" t="s">
        <v>720</v>
      </c>
      <c r="BG10" s="8"/>
    </row>
    <row r="11" spans="1:59" ht="15" customHeight="1">
      <c r="A11" s="16"/>
      <c r="B11" s="15"/>
      <c r="C11" s="16"/>
      <c r="D11" s="17"/>
      <c r="E11" s="17"/>
      <c r="F11" s="17"/>
      <c r="G11" s="17"/>
      <c r="H11" s="17"/>
      <c r="I11" s="17"/>
      <c r="J11" s="17"/>
      <c r="K11" s="17"/>
      <c r="L11" s="17"/>
      <c r="M11" s="17"/>
      <c r="N11" s="17"/>
      <c r="O11" s="17"/>
      <c r="P11" s="17"/>
      <c r="Q11" s="17"/>
      <c r="R11" s="17"/>
      <c r="S11" s="17"/>
      <c r="T11" s="16"/>
      <c r="U11" s="16"/>
      <c r="V11" s="16"/>
      <c r="W11" s="16"/>
      <c r="X11" s="16"/>
      <c r="Y11" s="16"/>
      <c r="Z11" s="16"/>
      <c r="AA11" s="16"/>
      <c r="AB11" s="16"/>
      <c r="AC11" s="16"/>
      <c r="AD11" s="16"/>
      <c r="AE11" s="16"/>
      <c r="AF11" s="16"/>
      <c r="AG11" s="16"/>
      <c r="AH11" s="16"/>
      <c r="AI11" s="18" t="s">
        <v>307</v>
      </c>
      <c r="AJ11" s="16"/>
      <c r="AK11" s="16"/>
      <c r="AL11" s="1"/>
      <c r="BG11" s="8"/>
    </row>
    <row r="12" spans="1:59" ht="15" customHeight="1">
      <c r="A12" s="16"/>
      <c r="B12" s="16"/>
      <c r="C12" s="151" t="s">
        <v>113</v>
      </c>
      <c r="D12" s="157"/>
      <c r="E12" s="157"/>
      <c r="F12" s="157"/>
      <c r="G12" s="157"/>
      <c r="H12" s="157"/>
      <c r="I12" s="157"/>
      <c r="J12" s="157"/>
      <c r="K12" s="157"/>
      <c r="L12" s="12" t="s">
        <v>216</v>
      </c>
      <c r="M12" s="13"/>
      <c r="N12" s="13"/>
      <c r="O12" s="13"/>
      <c r="P12" s="13"/>
      <c r="Q12" s="13"/>
      <c r="R12" s="13"/>
      <c r="S12" s="13"/>
      <c r="T12" s="13"/>
      <c r="U12" s="13"/>
      <c r="V12" s="13"/>
      <c r="W12" s="14"/>
      <c r="X12" s="12" t="s">
        <v>217</v>
      </c>
      <c r="Y12" s="13"/>
      <c r="Z12" s="13"/>
      <c r="AA12" s="13"/>
      <c r="AB12" s="13"/>
      <c r="AC12" s="13"/>
      <c r="AD12" s="13"/>
      <c r="AE12" s="13"/>
      <c r="AF12" s="13"/>
      <c r="AG12" s="13"/>
      <c r="AH12" s="13"/>
      <c r="AI12" s="14"/>
      <c r="AJ12" s="19"/>
      <c r="AK12" s="16"/>
      <c r="AL12" s="1"/>
    </row>
    <row r="13" spans="1:59" s="3" customFormat="1" ht="15" customHeight="1">
      <c r="A13" s="17"/>
      <c r="B13" s="17"/>
      <c r="C13" s="157"/>
      <c r="D13" s="157"/>
      <c r="E13" s="157"/>
      <c r="F13" s="157"/>
      <c r="G13" s="157"/>
      <c r="H13" s="157"/>
      <c r="I13" s="157"/>
      <c r="J13" s="157"/>
      <c r="K13" s="157"/>
      <c r="L13" s="212" t="s">
        <v>218</v>
      </c>
      <c r="M13" s="212"/>
      <c r="N13" s="212"/>
      <c r="O13" s="151" t="s">
        <v>219</v>
      </c>
      <c r="P13" s="151"/>
      <c r="Q13" s="151"/>
      <c r="R13" s="212" t="s">
        <v>280</v>
      </c>
      <c r="S13" s="212"/>
      <c r="T13" s="212"/>
      <c r="U13" s="151" t="s">
        <v>235</v>
      </c>
      <c r="V13" s="151"/>
      <c r="W13" s="151"/>
      <c r="X13" s="151" t="s">
        <v>220</v>
      </c>
      <c r="Y13" s="151"/>
      <c r="Z13" s="151"/>
      <c r="AA13" s="212" t="s">
        <v>221</v>
      </c>
      <c r="AB13" s="212"/>
      <c r="AC13" s="212"/>
      <c r="AD13" s="212" t="s">
        <v>10</v>
      </c>
      <c r="AE13" s="212"/>
      <c r="AF13" s="212"/>
      <c r="AG13" s="151" t="s">
        <v>267</v>
      </c>
      <c r="AH13" s="151"/>
      <c r="AI13" s="151"/>
      <c r="AJ13" s="17"/>
      <c r="AK13" s="17"/>
      <c r="AL13" s="10"/>
    </row>
    <row r="14" spans="1:59" ht="15" customHeight="1">
      <c r="A14" s="16"/>
      <c r="B14" s="16"/>
      <c r="C14" s="213" t="s">
        <v>223</v>
      </c>
      <c r="D14" s="278"/>
      <c r="E14" s="278"/>
      <c r="F14" s="278"/>
      <c r="G14" s="278"/>
      <c r="H14" s="278"/>
      <c r="I14" s="278"/>
      <c r="J14" s="278"/>
      <c r="K14" s="278"/>
      <c r="L14" s="332"/>
      <c r="M14" s="332"/>
      <c r="N14" s="332"/>
      <c r="O14" s="332"/>
      <c r="P14" s="332"/>
      <c r="Q14" s="332"/>
      <c r="R14" s="332"/>
      <c r="S14" s="332"/>
      <c r="T14" s="332"/>
      <c r="U14" s="333">
        <f t="shared" ref="U14:U19" si="0">SUM(L14,O14,R14)</f>
        <v>0</v>
      </c>
      <c r="V14" s="333"/>
      <c r="W14" s="333"/>
      <c r="X14" s="332"/>
      <c r="Y14" s="332"/>
      <c r="Z14" s="332"/>
      <c r="AA14" s="332"/>
      <c r="AB14" s="332"/>
      <c r="AC14" s="332"/>
      <c r="AD14" s="332"/>
      <c r="AE14" s="332"/>
      <c r="AF14" s="332"/>
      <c r="AG14" s="333">
        <f t="shared" ref="AG14:AG19" si="1">SUM(X14,AA14,AD14)</f>
        <v>0</v>
      </c>
      <c r="AH14" s="333"/>
      <c r="AI14" s="333"/>
      <c r="AJ14" s="16"/>
      <c r="AK14" s="16"/>
      <c r="AL14" s="10" t="str">
        <f>IF(SUM(L14:T19)=0,"←入学前納付金が未記入です。",IF(SUM(X14:AF19)=0,"←入学後納付金が未記入です。",IF(SUM(L14:N19)=0,"←入学検定料が未記入です。",IF(SUM(O14:Q19)=0,"←入学金が未記入です。",IF(SUM(X14:Z19)=0,"←授業料が未記入です。",IF(SUM(AA14:AC19)=0,"←施設設備費が未記入です。",""))))))</f>
        <v>←入学前納付金が未記入です。</v>
      </c>
    </row>
    <row r="15" spans="1:59" ht="15" customHeight="1">
      <c r="A15" s="16"/>
      <c r="B15" s="16"/>
      <c r="C15" s="218" t="s">
        <v>260</v>
      </c>
      <c r="D15" s="282"/>
      <c r="E15" s="282"/>
      <c r="F15" s="282"/>
      <c r="G15" s="282"/>
      <c r="H15" s="282"/>
      <c r="I15" s="282"/>
      <c r="J15" s="282"/>
      <c r="K15" s="343"/>
      <c r="L15" s="332"/>
      <c r="M15" s="332"/>
      <c r="N15" s="332"/>
      <c r="O15" s="332"/>
      <c r="P15" s="332"/>
      <c r="Q15" s="332"/>
      <c r="R15" s="332"/>
      <c r="S15" s="332"/>
      <c r="T15" s="332"/>
      <c r="U15" s="333">
        <f t="shared" si="0"/>
        <v>0</v>
      </c>
      <c r="V15" s="333"/>
      <c r="W15" s="333"/>
      <c r="X15" s="332"/>
      <c r="Y15" s="332"/>
      <c r="Z15" s="332"/>
      <c r="AA15" s="332"/>
      <c r="AB15" s="332"/>
      <c r="AC15" s="332"/>
      <c r="AD15" s="332"/>
      <c r="AE15" s="332"/>
      <c r="AF15" s="332"/>
      <c r="AG15" s="333">
        <f t="shared" si="1"/>
        <v>0</v>
      </c>
      <c r="AH15" s="333"/>
      <c r="AI15" s="333"/>
      <c r="AJ15" s="16"/>
      <c r="AK15" s="16"/>
      <c r="AL15" s="10"/>
    </row>
    <row r="16" spans="1:59" ht="15" customHeight="1">
      <c r="A16" s="16"/>
      <c r="B16" s="16"/>
      <c r="C16" s="152" t="s">
        <v>261</v>
      </c>
      <c r="D16" s="221"/>
      <c r="E16" s="221"/>
      <c r="F16" s="221"/>
      <c r="G16" s="221"/>
      <c r="H16" s="221"/>
      <c r="I16" s="221"/>
      <c r="J16" s="221"/>
      <c r="K16" s="221"/>
      <c r="L16" s="332"/>
      <c r="M16" s="332"/>
      <c r="N16" s="332"/>
      <c r="O16" s="332"/>
      <c r="P16" s="332"/>
      <c r="Q16" s="332"/>
      <c r="R16" s="332"/>
      <c r="S16" s="332"/>
      <c r="T16" s="332"/>
      <c r="U16" s="333">
        <f t="shared" si="0"/>
        <v>0</v>
      </c>
      <c r="V16" s="333"/>
      <c r="W16" s="333"/>
      <c r="X16" s="332"/>
      <c r="Y16" s="332"/>
      <c r="Z16" s="332"/>
      <c r="AA16" s="332"/>
      <c r="AB16" s="332"/>
      <c r="AC16" s="332"/>
      <c r="AD16" s="332"/>
      <c r="AE16" s="332"/>
      <c r="AF16" s="332"/>
      <c r="AG16" s="333">
        <f t="shared" si="1"/>
        <v>0</v>
      </c>
      <c r="AH16" s="333"/>
      <c r="AI16" s="333"/>
      <c r="AJ16" s="16"/>
      <c r="AK16" s="16"/>
    </row>
    <row r="17" spans="1:38" ht="15" customHeight="1">
      <c r="A17" s="16"/>
      <c r="B17" s="16"/>
      <c r="C17" s="152" t="s">
        <v>262</v>
      </c>
      <c r="D17" s="221"/>
      <c r="E17" s="221"/>
      <c r="F17" s="221"/>
      <c r="G17" s="221"/>
      <c r="H17" s="221"/>
      <c r="I17" s="221"/>
      <c r="J17" s="221"/>
      <c r="K17" s="221"/>
      <c r="L17" s="332"/>
      <c r="M17" s="332"/>
      <c r="N17" s="332"/>
      <c r="O17" s="332"/>
      <c r="P17" s="332"/>
      <c r="Q17" s="332"/>
      <c r="R17" s="332"/>
      <c r="S17" s="332"/>
      <c r="T17" s="332"/>
      <c r="U17" s="333">
        <f t="shared" si="0"/>
        <v>0</v>
      </c>
      <c r="V17" s="333"/>
      <c r="W17" s="333"/>
      <c r="X17" s="332"/>
      <c r="Y17" s="332"/>
      <c r="Z17" s="332"/>
      <c r="AA17" s="332"/>
      <c r="AB17" s="332"/>
      <c r="AC17" s="332"/>
      <c r="AD17" s="332"/>
      <c r="AE17" s="332"/>
      <c r="AF17" s="332"/>
      <c r="AG17" s="333">
        <f t="shared" si="1"/>
        <v>0</v>
      </c>
      <c r="AH17" s="333"/>
      <c r="AI17" s="333"/>
      <c r="AJ17" s="16"/>
      <c r="AK17" s="16"/>
    </row>
    <row r="18" spans="1:38" ht="15" customHeight="1">
      <c r="A18" s="16"/>
      <c r="B18" s="16"/>
      <c r="C18" s="213" t="s">
        <v>191</v>
      </c>
      <c r="D18" s="278"/>
      <c r="E18" s="278"/>
      <c r="F18" s="278"/>
      <c r="G18" s="278"/>
      <c r="H18" s="278"/>
      <c r="I18" s="278"/>
      <c r="J18" s="278"/>
      <c r="K18" s="278"/>
      <c r="L18" s="344"/>
      <c r="M18" s="345"/>
      <c r="N18" s="346"/>
      <c r="O18" s="344"/>
      <c r="P18" s="345"/>
      <c r="Q18" s="346"/>
      <c r="R18" s="344"/>
      <c r="S18" s="345"/>
      <c r="T18" s="346"/>
      <c r="U18" s="333">
        <f t="shared" si="0"/>
        <v>0</v>
      </c>
      <c r="V18" s="333"/>
      <c r="W18" s="333"/>
      <c r="X18" s="344"/>
      <c r="Y18" s="345"/>
      <c r="Z18" s="346"/>
      <c r="AA18" s="344"/>
      <c r="AB18" s="345"/>
      <c r="AC18" s="346"/>
      <c r="AD18" s="344"/>
      <c r="AE18" s="345"/>
      <c r="AF18" s="346"/>
      <c r="AG18" s="333">
        <f t="shared" si="1"/>
        <v>0</v>
      </c>
      <c r="AH18" s="333"/>
      <c r="AI18" s="333"/>
      <c r="AJ18" s="16"/>
      <c r="AK18" s="16"/>
    </row>
    <row r="19" spans="1:38" ht="15" customHeight="1">
      <c r="A19" s="16"/>
      <c r="B19" s="16"/>
      <c r="C19" s="152" t="s">
        <v>10</v>
      </c>
      <c r="D19" s="221"/>
      <c r="E19" s="221"/>
      <c r="F19" s="221"/>
      <c r="G19" s="221"/>
      <c r="H19" s="221"/>
      <c r="I19" s="221"/>
      <c r="J19" s="221"/>
      <c r="K19" s="221"/>
      <c r="L19" s="332"/>
      <c r="M19" s="332"/>
      <c r="N19" s="332"/>
      <c r="O19" s="332"/>
      <c r="P19" s="332"/>
      <c r="Q19" s="332"/>
      <c r="R19" s="332"/>
      <c r="S19" s="332"/>
      <c r="T19" s="332"/>
      <c r="U19" s="333">
        <f t="shared" si="0"/>
        <v>0</v>
      </c>
      <c r="V19" s="333"/>
      <c r="W19" s="333"/>
      <c r="X19" s="332"/>
      <c r="Y19" s="332"/>
      <c r="Z19" s="332"/>
      <c r="AA19" s="332"/>
      <c r="AB19" s="332"/>
      <c r="AC19" s="332"/>
      <c r="AD19" s="332"/>
      <c r="AE19" s="332"/>
      <c r="AF19" s="332"/>
      <c r="AG19" s="333">
        <f t="shared" si="1"/>
        <v>0</v>
      </c>
      <c r="AH19" s="333"/>
      <c r="AI19" s="333"/>
      <c r="AJ19" s="16"/>
      <c r="AK19" s="16"/>
    </row>
    <row r="20" spans="1:38" ht="14.45" customHeight="1">
      <c r="A20" s="16"/>
      <c r="B20" s="16"/>
      <c r="C20" s="16"/>
      <c r="D20" s="23"/>
      <c r="E20" s="23"/>
      <c r="F20" s="23"/>
      <c r="G20" s="23"/>
      <c r="H20" s="23"/>
      <c r="I20" s="23"/>
      <c r="J20" s="24"/>
      <c r="K20" s="24"/>
      <c r="L20" s="24"/>
      <c r="M20" s="24"/>
      <c r="N20" s="24"/>
      <c r="O20" s="24"/>
      <c r="P20" s="24"/>
      <c r="Q20" s="24"/>
      <c r="R20" s="24"/>
      <c r="S20" s="24"/>
      <c r="T20" s="24"/>
      <c r="U20" s="24"/>
      <c r="V20" s="24"/>
      <c r="W20" s="24"/>
      <c r="X20" s="24"/>
      <c r="Y20" s="24"/>
      <c r="Z20" s="24"/>
      <c r="AA20" s="24"/>
      <c r="AB20" s="24"/>
      <c r="AC20" s="24"/>
      <c r="AD20" s="24"/>
      <c r="AE20" s="16"/>
      <c r="AF20" s="16"/>
      <c r="AG20" s="16"/>
      <c r="AH20" s="16"/>
      <c r="AI20" s="16"/>
      <c r="AJ20" s="16"/>
      <c r="AK20" s="16"/>
    </row>
    <row r="21" spans="1:38" ht="14.45" customHeight="1">
      <c r="A21" s="16"/>
      <c r="B21" s="15"/>
      <c r="C21" s="16" t="s">
        <v>281</v>
      </c>
      <c r="D21" s="17"/>
      <c r="E21" s="17"/>
      <c r="F21" s="17"/>
      <c r="G21" s="17"/>
      <c r="H21" s="17"/>
      <c r="I21" s="17"/>
      <c r="J21" s="17"/>
      <c r="K21" s="17"/>
      <c r="L21" s="17"/>
      <c r="M21" s="17"/>
      <c r="N21" s="17"/>
      <c r="O21" s="17"/>
      <c r="P21" s="17"/>
      <c r="Q21" s="16"/>
      <c r="R21" s="16"/>
      <c r="S21" s="16"/>
      <c r="T21" s="16"/>
      <c r="U21" s="16"/>
      <c r="V21" s="16"/>
      <c r="W21" s="16"/>
      <c r="X21" s="16"/>
      <c r="Y21" s="16"/>
      <c r="Z21" s="16"/>
      <c r="AA21" s="16"/>
      <c r="AB21" s="16"/>
      <c r="AC21" s="16"/>
      <c r="AD21" s="16"/>
      <c r="AE21" s="16"/>
      <c r="AF21" s="16"/>
      <c r="AG21" s="16"/>
      <c r="AH21" s="16"/>
      <c r="AI21" s="18"/>
      <c r="AJ21" s="16"/>
      <c r="AK21" s="16"/>
    </row>
    <row r="22" spans="1:38" ht="14.45" customHeight="1">
      <c r="A22" s="16"/>
      <c r="B22" s="15"/>
      <c r="C22" s="16"/>
      <c r="D22" s="17"/>
      <c r="E22" s="17"/>
      <c r="F22" s="17"/>
      <c r="G22" s="17"/>
      <c r="H22" s="17"/>
      <c r="I22" s="17"/>
      <c r="J22" s="17"/>
      <c r="K22" s="17"/>
      <c r="L22" s="17"/>
      <c r="M22" s="17"/>
      <c r="N22" s="17"/>
      <c r="O22" s="17"/>
      <c r="P22" s="17"/>
      <c r="Q22" s="16"/>
      <c r="R22" s="16"/>
      <c r="S22" s="16"/>
      <c r="T22" s="16"/>
      <c r="U22" s="16"/>
      <c r="V22" s="16"/>
      <c r="W22" s="16"/>
      <c r="X22" s="16"/>
      <c r="Y22" s="16"/>
      <c r="Z22" s="16"/>
      <c r="AA22" s="16"/>
      <c r="AB22" s="16"/>
      <c r="AC22" s="16"/>
      <c r="AD22" s="16"/>
      <c r="AE22" s="16"/>
      <c r="AF22" s="16"/>
      <c r="AG22" s="16"/>
      <c r="AH22" s="16"/>
      <c r="AI22" s="18" t="s">
        <v>307</v>
      </c>
      <c r="AJ22" s="16"/>
      <c r="AK22" s="16"/>
    </row>
    <row r="23" spans="1:38" ht="14.45" customHeight="1">
      <c r="A23" s="16"/>
      <c r="B23" s="15"/>
      <c r="C23" s="151"/>
      <c r="D23" s="180"/>
      <c r="E23" s="180"/>
      <c r="F23" s="180"/>
      <c r="G23" s="180"/>
      <c r="H23" s="180"/>
      <c r="I23" s="180"/>
      <c r="J23" s="180"/>
      <c r="K23" s="180"/>
      <c r="L23" s="181" t="s">
        <v>216</v>
      </c>
      <c r="M23" s="230"/>
      <c r="N23" s="230"/>
      <c r="O23" s="230"/>
      <c r="P23" s="230"/>
      <c r="Q23" s="230"/>
      <c r="R23" s="230"/>
      <c r="S23" s="230"/>
      <c r="T23" s="230"/>
      <c r="U23" s="230"/>
      <c r="V23" s="230"/>
      <c r="W23" s="253"/>
      <c r="X23" s="181" t="s">
        <v>217</v>
      </c>
      <c r="Y23" s="230"/>
      <c r="Z23" s="230"/>
      <c r="AA23" s="230"/>
      <c r="AB23" s="230"/>
      <c r="AC23" s="230"/>
      <c r="AD23" s="230"/>
      <c r="AE23" s="230"/>
      <c r="AF23" s="230"/>
      <c r="AG23" s="230"/>
      <c r="AH23" s="230"/>
      <c r="AI23" s="253"/>
      <c r="AJ23" s="16"/>
      <c r="AK23" s="16"/>
    </row>
    <row r="24" spans="1:38" ht="15.6" customHeight="1">
      <c r="A24" s="16"/>
      <c r="B24" s="16"/>
      <c r="C24" s="180"/>
      <c r="D24" s="180"/>
      <c r="E24" s="180"/>
      <c r="F24" s="180"/>
      <c r="G24" s="180"/>
      <c r="H24" s="180"/>
      <c r="I24" s="180"/>
      <c r="J24" s="180"/>
      <c r="K24" s="180"/>
      <c r="L24" s="212" t="s">
        <v>218</v>
      </c>
      <c r="M24" s="212"/>
      <c r="N24" s="212"/>
      <c r="O24" s="151" t="s">
        <v>219</v>
      </c>
      <c r="P24" s="151"/>
      <c r="Q24" s="151"/>
      <c r="R24" s="212" t="s">
        <v>10</v>
      </c>
      <c r="S24" s="212"/>
      <c r="T24" s="212"/>
      <c r="U24" s="151" t="s">
        <v>235</v>
      </c>
      <c r="V24" s="151"/>
      <c r="W24" s="151"/>
      <c r="X24" s="151" t="s">
        <v>220</v>
      </c>
      <c r="Y24" s="151"/>
      <c r="Z24" s="151"/>
      <c r="AA24" s="212" t="s">
        <v>221</v>
      </c>
      <c r="AB24" s="212"/>
      <c r="AC24" s="212"/>
      <c r="AD24" s="212" t="s">
        <v>10</v>
      </c>
      <c r="AE24" s="212"/>
      <c r="AF24" s="212"/>
      <c r="AG24" s="151" t="s">
        <v>267</v>
      </c>
      <c r="AH24" s="151"/>
      <c r="AI24" s="151"/>
      <c r="AJ24" s="16"/>
      <c r="AK24" s="16"/>
      <c r="AL24" s="10"/>
    </row>
    <row r="25" spans="1:38" ht="15" customHeight="1">
      <c r="A25" s="16"/>
      <c r="B25" s="16"/>
      <c r="C25" s="213" t="s">
        <v>293</v>
      </c>
      <c r="D25" s="278"/>
      <c r="E25" s="278"/>
      <c r="F25" s="278"/>
      <c r="G25" s="278"/>
      <c r="H25" s="278"/>
      <c r="I25" s="278"/>
      <c r="J25" s="278"/>
      <c r="K25" s="278"/>
      <c r="L25" s="332"/>
      <c r="M25" s="332"/>
      <c r="N25" s="332"/>
      <c r="O25" s="332"/>
      <c r="P25" s="332"/>
      <c r="Q25" s="332"/>
      <c r="R25" s="332"/>
      <c r="S25" s="332"/>
      <c r="T25" s="332"/>
      <c r="U25" s="333">
        <f>SUM(L25,O25,R25)</f>
        <v>0</v>
      </c>
      <c r="V25" s="333"/>
      <c r="W25" s="333"/>
      <c r="X25" s="332"/>
      <c r="Y25" s="332"/>
      <c r="Z25" s="332"/>
      <c r="AA25" s="332"/>
      <c r="AB25" s="332"/>
      <c r="AC25" s="332"/>
      <c r="AD25" s="332"/>
      <c r="AE25" s="332"/>
      <c r="AF25" s="332"/>
      <c r="AG25" s="347">
        <f>SUM(X25:AF25)</f>
        <v>0</v>
      </c>
      <c r="AH25" s="347"/>
      <c r="AI25" s="347"/>
      <c r="AJ25" s="16"/>
      <c r="AK25" s="16"/>
      <c r="AL25" s="10" t="str">
        <f>IF(SUM(L25:T25)=0,"←入学前納付金が未記入です。ない場合は未記入で構いません。",IF(SUM(X25:AF25)=0,"←入学後納付金が未記入です。",IF(SUM(L25)=0,"←入学検定料が未記入です。",IF(SUM(O25)=0,"←入学金が未記入です。",IF(SUM(X25)=0,"←授業料が未記入です。",IF(SUM(AA25)=0,"←施設設備費が未記入です。",""))))))</f>
        <v>←入学前納付金が未記入です。ない場合は未記入で構いません。</v>
      </c>
    </row>
    <row r="26" spans="1:38" ht="15" customHeight="1">
      <c r="A26" s="16"/>
      <c r="B26" s="16"/>
      <c r="C26" s="16"/>
      <c r="D26" s="23"/>
      <c r="E26" s="23"/>
      <c r="F26" s="23"/>
      <c r="G26" s="23"/>
      <c r="H26" s="23"/>
      <c r="I26" s="23"/>
      <c r="J26" s="24"/>
      <c r="K26" s="24"/>
      <c r="L26" s="24"/>
      <c r="M26" s="24"/>
      <c r="N26" s="24"/>
      <c r="O26" s="24"/>
      <c r="P26" s="24"/>
      <c r="Q26" s="24"/>
      <c r="R26" s="24"/>
      <c r="S26" s="24"/>
      <c r="T26" s="24"/>
      <c r="U26" s="24"/>
      <c r="V26" s="24"/>
      <c r="W26" s="24"/>
      <c r="X26" s="24"/>
      <c r="Y26" s="24"/>
      <c r="Z26" s="24"/>
      <c r="AA26" s="24"/>
      <c r="AB26" s="24"/>
      <c r="AC26" s="24"/>
      <c r="AD26" s="24"/>
      <c r="AE26" s="16"/>
      <c r="AF26" s="16"/>
      <c r="AG26" s="16"/>
      <c r="AH26" s="16"/>
      <c r="AI26" s="16"/>
      <c r="AJ26" s="16"/>
      <c r="AK26" s="16"/>
    </row>
    <row r="27" spans="1:38" ht="15" customHeight="1">
      <c r="A27" s="16"/>
      <c r="B27" s="15"/>
      <c r="C27" s="16" t="s">
        <v>282</v>
      </c>
      <c r="D27" s="17"/>
      <c r="E27" s="17"/>
      <c r="F27" s="17"/>
      <c r="G27" s="17"/>
      <c r="H27" s="17"/>
      <c r="I27" s="17"/>
      <c r="J27" s="17"/>
      <c r="K27" s="17"/>
      <c r="L27" s="17"/>
      <c r="M27" s="17"/>
      <c r="N27" s="17"/>
      <c r="O27" s="17"/>
      <c r="P27" s="17"/>
      <c r="Q27" s="16"/>
      <c r="R27" s="16"/>
      <c r="S27" s="16"/>
      <c r="T27" s="16"/>
      <c r="U27" s="16"/>
      <c r="V27" s="16"/>
      <c r="W27" s="16"/>
      <c r="X27" s="16"/>
      <c r="Y27" s="16"/>
      <c r="Z27" s="16"/>
      <c r="AA27" s="16"/>
      <c r="AB27" s="16"/>
      <c r="AC27" s="16"/>
      <c r="AD27" s="16"/>
      <c r="AE27" s="16"/>
      <c r="AF27" s="16"/>
      <c r="AG27" s="16"/>
      <c r="AH27" s="16"/>
      <c r="AI27" s="18"/>
      <c r="AJ27" s="16"/>
      <c r="AK27" s="16"/>
    </row>
    <row r="28" spans="1:38" ht="15" customHeight="1">
      <c r="A28" s="16"/>
      <c r="B28" s="15"/>
      <c r="C28" s="16"/>
      <c r="D28" s="17"/>
      <c r="E28" s="17"/>
      <c r="F28" s="17"/>
      <c r="G28" s="17"/>
      <c r="H28" s="17"/>
      <c r="I28" s="17"/>
      <c r="J28" s="17"/>
      <c r="K28" s="17"/>
      <c r="L28" s="17"/>
      <c r="M28" s="17"/>
      <c r="N28" s="17"/>
      <c r="O28" s="17"/>
      <c r="P28" s="17"/>
      <c r="Q28" s="16"/>
      <c r="R28" s="16"/>
      <c r="S28" s="16"/>
      <c r="T28" s="16"/>
      <c r="U28" s="16"/>
      <c r="V28" s="16"/>
      <c r="W28" s="16"/>
      <c r="X28" s="16"/>
      <c r="Y28" s="16"/>
      <c r="Z28" s="16"/>
      <c r="AA28" s="16"/>
      <c r="AB28" s="16"/>
      <c r="AC28" s="16"/>
      <c r="AD28" s="16"/>
      <c r="AE28" s="16"/>
      <c r="AF28" s="16"/>
      <c r="AG28" s="16"/>
      <c r="AH28" s="16"/>
      <c r="AI28" s="18" t="s">
        <v>307</v>
      </c>
      <c r="AJ28" s="16"/>
      <c r="AK28" s="16"/>
    </row>
    <row r="29" spans="1:38" ht="14.45" customHeight="1">
      <c r="A29" s="16"/>
      <c r="B29" s="15"/>
      <c r="C29" s="151"/>
      <c r="D29" s="180"/>
      <c r="E29" s="180"/>
      <c r="F29" s="180"/>
      <c r="G29" s="180"/>
      <c r="H29" s="180"/>
      <c r="I29" s="180"/>
      <c r="J29" s="180"/>
      <c r="K29" s="180"/>
      <c r="L29" s="181" t="s">
        <v>216</v>
      </c>
      <c r="M29" s="230"/>
      <c r="N29" s="230"/>
      <c r="O29" s="230"/>
      <c r="P29" s="230"/>
      <c r="Q29" s="230"/>
      <c r="R29" s="230"/>
      <c r="S29" s="230"/>
      <c r="T29" s="230"/>
      <c r="U29" s="230"/>
      <c r="V29" s="230"/>
      <c r="W29" s="253"/>
      <c r="X29" s="181" t="s">
        <v>217</v>
      </c>
      <c r="Y29" s="230"/>
      <c r="Z29" s="230"/>
      <c r="AA29" s="230"/>
      <c r="AB29" s="230"/>
      <c r="AC29" s="230"/>
      <c r="AD29" s="230"/>
      <c r="AE29" s="230"/>
      <c r="AF29" s="230"/>
      <c r="AG29" s="230"/>
      <c r="AH29" s="230"/>
      <c r="AI29" s="253"/>
      <c r="AJ29" s="16"/>
      <c r="AK29" s="16"/>
    </row>
    <row r="30" spans="1:38" ht="15.6" customHeight="1">
      <c r="A30" s="16"/>
      <c r="B30" s="16"/>
      <c r="C30" s="180"/>
      <c r="D30" s="180"/>
      <c r="E30" s="180"/>
      <c r="F30" s="180"/>
      <c r="G30" s="180"/>
      <c r="H30" s="180"/>
      <c r="I30" s="180"/>
      <c r="J30" s="180"/>
      <c r="K30" s="180"/>
      <c r="L30" s="212" t="s">
        <v>218</v>
      </c>
      <c r="M30" s="212"/>
      <c r="N30" s="212"/>
      <c r="O30" s="151" t="s">
        <v>219</v>
      </c>
      <c r="P30" s="151"/>
      <c r="Q30" s="151"/>
      <c r="R30" s="212" t="s">
        <v>10</v>
      </c>
      <c r="S30" s="212"/>
      <c r="T30" s="212"/>
      <c r="U30" s="151" t="s">
        <v>235</v>
      </c>
      <c r="V30" s="151"/>
      <c r="W30" s="151"/>
      <c r="X30" s="151" t="s">
        <v>220</v>
      </c>
      <c r="Y30" s="151"/>
      <c r="Z30" s="151"/>
      <c r="AA30" s="212" t="s">
        <v>221</v>
      </c>
      <c r="AB30" s="212"/>
      <c r="AC30" s="212"/>
      <c r="AD30" s="212" t="s">
        <v>10</v>
      </c>
      <c r="AE30" s="212"/>
      <c r="AF30" s="212"/>
      <c r="AG30" s="151" t="s">
        <v>267</v>
      </c>
      <c r="AH30" s="151"/>
      <c r="AI30" s="151"/>
      <c r="AJ30" s="16"/>
      <c r="AK30" s="16"/>
      <c r="AL30" s="10"/>
    </row>
    <row r="31" spans="1:38" ht="15" customHeight="1">
      <c r="A31" s="16"/>
      <c r="B31" s="16"/>
      <c r="C31" s="213" t="s">
        <v>293</v>
      </c>
      <c r="D31" s="278"/>
      <c r="E31" s="278"/>
      <c r="F31" s="278"/>
      <c r="G31" s="278"/>
      <c r="H31" s="278"/>
      <c r="I31" s="278"/>
      <c r="J31" s="278"/>
      <c r="K31" s="278"/>
      <c r="L31" s="332"/>
      <c r="M31" s="332"/>
      <c r="N31" s="332"/>
      <c r="O31" s="332"/>
      <c r="P31" s="332"/>
      <c r="Q31" s="332"/>
      <c r="R31" s="332"/>
      <c r="S31" s="332"/>
      <c r="T31" s="332"/>
      <c r="U31" s="333">
        <f>SUM(L31:T31)</f>
        <v>0</v>
      </c>
      <c r="V31" s="333"/>
      <c r="W31" s="333"/>
      <c r="X31" s="332"/>
      <c r="Y31" s="332"/>
      <c r="Z31" s="332"/>
      <c r="AA31" s="332"/>
      <c r="AB31" s="332"/>
      <c r="AC31" s="332"/>
      <c r="AD31" s="332"/>
      <c r="AE31" s="332"/>
      <c r="AF31" s="332"/>
      <c r="AG31" s="333">
        <f t="shared" ref="AG31" si="2">SUM(X31:AF31)</f>
        <v>0</v>
      </c>
      <c r="AH31" s="333"/>
      <c r="AI31" s="333"/>
      <c r="AJ31" s="16"/>
      <c r="AK31" s="16"/>
      <c r="AL31" s="10" t="str">
        <f>IF(SUM(L31:T31)=0,"←入学前納付金が未記入です。ない場合は未記入で構いません。",IF(SUM(X31:AF31)=0,"←入学後納付金が未記入です。",IF(SUM(L31)=0,"←入学検定料が未記入です。",IF(SUM(O31)=0,"←入学金が未記入です。",IF(SUM(X31)=0,"←授業料が未記入です。",IF(SUM(AA31)=0,"←施設設備費が未記入です。",""))))))</f>
        <v>←入学前納付金が未記入です。ない場合は未記入で構いません。</v>
      </c>
    </row>
    <row r="32" spans="1:38" ht="15" customHeight="1">
      <c r="A32" s="16"/>
      <c r="B32" s="16"/>
      <c r="C32" s="16"/>
      <c r="D32" s="23"/>
      <c r="E32" s="23"/>
      <c r="F32" s="23"/>
      <c r="G32" s="23"/>
      <c r="H32" s="23"/>
      <c r="I32" s="23"/>
      <c r="J32" s="24"/>
      <c r="K32" s="24"/>
      <c r="L32" s="24"/>
      <c r="M32" s="24"/>
      <c r="N32" s="24"/>
      <c r="O32" s="24"/>
      <c r="P32" s="24"/>
      <c r="Q32" s="24"/>
      <c r="R32" s="24"/>
      <c r="S32" s="24"/>
      <c r="T32" s="24"/>
      <c r="U32" s="24"/>
      <c r="V32" s="24"/>
      <c r="W32" s="24"/>
      <c r="X32" s="24"/>
      <c r="Y32" s="24"/>
      <c r="Z32" s="24"/>
      <c r="AA32" s="24"/>
      <c r="AB32" s="24"/>
      <c r="AC32" s="24"/>
      <c r="AD32" s="24"/>
      <c r="AE32" s="16"/>
      <c r="AF32" s="16"/>
      <c r="AG32" s="16"/>
      <c r="AH32" s="16"/>
      <c r="AI32" s="16"/>
      <c r="AJ32" s="16"/>
      <c r="AK32" s="16"/>
    </row>
    <row r="33" spans="1:41" ht="15" customHeight="1">
      <c r="A33" s="16"/>
      <c r="B33" s="15"/>
      <c r="C33" s="16" t="s">
        <v>285</v>
      </c>
      <c r="D33" s="17"/>
      <c r="E33" s="17"/>
      <c r="F33" s="17"/>
      <c r="G33" s="17"/>
      <c r="H33" s="17"/>
      <c r="I33" s="17"/>
      <c r="J33" s="17"/>
      <c r="K33" s="17"/>
      <c r="L33" s="17"/>
      <c r="M33" s="17"/>
      <c r="N33" s="17"/>
      <c r="O33" s="17"/>
      <c r="P33" s="17"/>
      <c r="Q33" s="16"/>
      <c r="R33" s="16"/>
      <c r="S33" s="16"/>
      <c r="T33" s="16"/>
      <c r="U33" s="16"/>
      <c r="V33" s="16"/>
      <c r="W33" s="16"/>
      <c r="X33" s="16"/>
      <c r="Y33" s="16"/>
      <c r="Z33" s="16"/>
      <c r="AA33" s="16"/>
      <c r="AB33" s="16"/>
      <c r="AC33" s="16"/>
      <c r="AD33" s="16"/>
      <c r="AE33" s="16"/>
      <c r="AF33" s="16"/>
      <c r="AG33" s="16"/>
      <c r="AH33" s="16"/>
      <c r="AI33" s="18"/>
      <c r="AJ33" s="16"/>
      <c r="AK33" s="16"/>
    </row>
    <row r="34" spans="1:41" ht="15" customHeight="1">
      <c r="A34" s="16"/>
      <c r="B34" s="15"/>
      <c r="C34" s="16"/>
      <c r="D34" s="17"/>
      <c r="E34" s="17"/>
      <c r="F34" s="17"/>
      <c r="G34" s="17"/>
      <c r="H34" s="17"/>
      <c r="I34" s="17"/>
      <c r="J34" s="17"/>
      <c r="K34" s="17"/>
      <c r="L34" s="17"/>
      <c r="M34" s="17"/>
      <c r="N34" s="17"/>
      <c r="O34" s="17"/>
      <c r="P34" s="17"/>
      <c r="Q34" s="16"/>
      <c r="R34" s="16"/>
      <c r="S34" s="16"/>
      <c r="T34" s="16"/>
      <c r="U34" s="16"/>
      <c r="V34" s="16"/>
      <c r="W34" s="16"/>
      <c r="X34" s="16"/>
      <c r="Y34" s="16"/>
      <c r="Z34" s="16"/>
      <c r="AA34" s="16"/>
      <c r="AB34" s="16"/>
      <c r="AC34" s="16"/>
      <c r="AD34" s="16"/>
      <c r="AE34" s="16"/>
      <c r="AF34" s="16"/>
      <c r="AG34" s="16"/>
      <c r="AH34" s="16"/>
      <c r="AI34" s="18" t="s">
        <v>307</v>
      </c>
      <c r="AJ34" s="16"/>
      <c r="AK34" s="16"/>
    </row>
    <row r="35" spans="1:41" ht="14.45" customHeight="1">
      <c r="A35" s="16"/>
      <c r="B35" s="15"/>
      <c r="C35" s="151"/>
      <c r="D35" s="180"/>
      <c r="E35" s="180"/>
      <c r="F35" s="180"/>
      <c r="G35" s="180"/>
      <c r="H35" s="180"/>
      <c r="I35" s="180"/>
      <c r="J35" s="180"/>
      <c r="K35" s="180"/>
      <c r="L35" s="181" t="s">
        <v>216</v>
      </c>
      <c r="M35" s="230"/>
      <c r="N35" s="230"/>
      <c r="O35" s="230"/>
      <c r="P35" s="230"/>
      <c r="Q35" s="230"/>
      <c r="R35" s="230"/>
      <c r="S35" s="230"/>
      <c r="T35" s="230"/>
      <c r="U35" s="230"/>
      <c r="V35" s="230"/>
      <c r="W35" s="253"/>
      <c r="X35" s="181" t="s">
        <v>217</v>
      </c>
      <c r="Y35" s="230"/>
      <c r="Z35" s="230"/>
      <c r="AA35" s="230"/>
      <c r="AB35" s="230"/>
      <c r="AC35" s="230"/>
      <c r="AD35" s="230"/>
      <c r="AE35" s="230"/>
      <c r="AF35" s="230"/>
      <c r="AG35" s="230"/>
      <c r="AH35" s="230"/>
      <c r="AI35" s="253"/>
      <c r="AJ35" s="16"/>
      <c r="AK35" s="16"/>
    </row>
    <row r="36" spans="1:41" ht="15.6" customHeight="1">
      <c r="A36" s="16"/>
      <c r="B36" s="16"/>
      <c r="C36" s="180"/>
      <c r="D36" s="180"/>
      <c r="E36" s="180"/>
      <c r="F36" s="180"/>
      <c r="G36" s="180"/>
      <c r="H36" s="180"/>
      <c r="I36" s="180"/>
      <c r="J36" s="180"/>
      <c r="K36" s="180"/>
      <c r="L36" s="212" t="s">
        <v>218</v>
      </c>
      <c r="M36" s="212"/>
      <c r="N36" s="212"/>
      <c r="O36" s="151" t="s">
        <v>219</v>
      </c>
      <c r="P36" s="151"/>
      <c r="Q36" s="151"/>
      <c r="R36" s="212" t="s">
        <v>10</v>
      </c>
      <c r="S36" s="212"/>
      <c r="T36" s="212"/>
      <c r="U36" s="151" t="s">
        <v>235</v>
      </c>
      <c r="V36" s="151"/>
      <c r="W36" s="151"/>
      <c r="X36" s="151" t="s">
        <v>220</v>
      </c>
      <c r="Y36" s="151"/>
      <c r="Z36" s="151"/>
      <c r="AA36" s="212" t="s">
        <v>221</v>
      </c>
      <c r="AB36" s="212"/>
      <c r="AC36" s="212"/>
      <c r="AD36" s="212" t="s">
        <v>10</v>
      </c>
      <c r="AE36" s="212"/>
      <c r="AF36" s="212"/>
      <c r="AG36" s="151" t="s">
        <v>267</v>
      </c>
      <c r="AH36" s="151"/>
      <c r="AI36" s="151"/>
      <c r="AJ36" s="16"/>
      <c r="AK36" s="16"/>
      <c r="AL36" s="10"/>
    </row>
    <row r="37" spans="1:41" ht="15" customHeight="1">
      <c r="A37" s="16"/>
      <c r="B37" s="16"/>
      <c r="C37" s="213" t="s">
        <v>293</v>
      </c>
      <c r="D37" s="278"/>
      <c r="E37" s="278"/>
      <c r="F37" s="278"/>
      <c r="G37" s="278"/>
      <c r="H37" s="278"/>
      <c r="I37" s="278"/>
      <c r="J37" s="278"/>
      <c r="K37" s="278"/>
      <c r="L37" s="332"/>
      <c r="M37" s="332"/>
      <c r="N37" s="332"/>
      <c r="O37" s="332"/>
      <c r="P37" s="332"/>
      <c r="Q37" s="332"/>
      <c r="R37" s="332"/>
      <c r="S37" s="332"/>
      <c r="T37" s="332"/>
      <c r="U37" s="333">
        <f>SUM(L37:T37)</f>
        <v>0</v>
      </c>
      <c r="V37" s="333"/>
      <c r="W37" s="333"/>
      <c r="X37" s="332"/>
      <c r="Y37" s="332"/>
      <c r="Z37" s="332"/>
      <c r="AA37" s="332"/>
      <c r="AB37" s="332"/>
      <c r="AC37" s="332"/>
      <c r="AD37" s="332"/>
      <c r="AE37" s="332"/>
      <c r="AF37" s="332"/>
      <c r="AG37" s="333">
        <f t="shared" ref="AG37" si="3">SUM(X37:AF37)</f>
        <v>0</v>
      </c>
      <c r="AH37" s="333"/>
      <c r="AI37" s="333"/>
      <c r="AJ37" s="16"/>
      <c r="AK37" s="16"/>
      <c r="AL37" s="10" t="str">
        <f>IF(SUM(L37:T37)=0,"←入学前納付金が未記入です。ない場合は未記入で構いません。",IF(SUM(X37:AF37)=0,"←入学後納付金が未記入です。",IF(SUM(L37)=0,"←入学検定料が未記入です。",IF(SUM(O37)=0,"←入学金が未記入です。",IF(SUM(X37)=0,"←授業料が未記入です。",IF(SUM(AA37)=0,"←施設設備費が未記入です。",""))))))</f>
        <v>←入学前納付金が未記入です。ない場合は未記入で構いません。</v>
      </c>
    </row>
    <row r="38" spans="1:41" ht="1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row>
    <row r="39" spans="1:41" ht="15" customHeight="1">
      <c r="A39" s="16"/>
      <c r="B39" s="15"/>
      <c r="C39" s="16" t="s">
        <v>283</v>
      </c>
      <c r="D39" s="17"/>
      <c r="E39" s="17"/>
      <c r="F39" s="17"/>
      <c r="G39" s="17"/>
      <c r="H39" s="17"/>
      <c r="I39" s="17"/>
      <c r="J39" s="17"/>
      <c r="K39" s="17"/>
      <c r="L39" s="17"/>
      <c r="M39" s="17"/>
      <c r="N39" s="17"/>
      <c r="O39" s="17"/>
      <c r="P39" s="17"/>
      <c r="Q39" s="16"/>
      <c r="R39" s="16"/>
      <c r="S39" s="16"/>
      <c r="T39" s="16"/>
      <c r="U39" s="16"/>
      <c r="V39" s="16"/>
      <c r="W39" s="16"/>
      <c r="X39" s="16"/>
      <c r="Y39" s="16"/>
      <c r="Z39" s="16"/>
      <c r="AA39" s="16"/>
      <c r="AB39" s="16"/>
      <c r="AC39" s="16"/>
      <c r="AD39" s="16"/>
      <c r="AE39" s="16"/>
      <c r="AF39" s="16"/>
      <c r="AG39" s="16"/>
      <c r="AH39" s="16"/>
      <c r="AI39" s="18"/>
      <c r="AJ39" s="16"/>
      <c r="AK39" s="16"/>
    </row>
    <row r="40" spans="1:41" ht="15" customHeight="1">
      <c r="A40" s="16"/>
      <c r="B40" s="15"/>
      <c r="C40" s="16"/>
      <c r="D40" s="17"/>
      <c r="E40" s="17"/>
      <c r="F40" s="17"/>
      <c r="G40" s="17"/>
      <c r="H40" s="17"/>
      <c r="I40" s="17"/>
      <c r="J40" s="17"/>
      <c r="K40" s="17"/>
      <c r="L40" s="17"/>
      <c r="M40" s="17"/>
      <c r="N40" s="17"/>
      <c r="O40" s="17"/>
      <c r="P40" s="17"/>
      <c r="Q40" s="16"/>
      <c r="R40" s="16"/>
      <c r="S40" s="16"/>
      <c r="T40" s="16"/>
      <c r="U40" s="16"/>
      <c r="V40" s="16"/>
      <c r="W40" s="16"/>
      <c r="X40" s="16"/>
      <c r="Y40" s="16"/>
      <c r="Z40" s="16"/>
      <c r="AA40" s="16"/>
      <c r="AB40" s="16"/>
      <c r="AC40" s="16"/>
      <c r="AD40" s="16"/>
      <c r="AE40" s="16"/>
      <c r="AF40" s="16"/>
      <c r="AG40" s="16"/>
      <c r="AH40" s="16"/>
      <c r="AI40" s="18" t="s">
        <v>307</v>
      </c>
      <c r="AJ40" s="16"/>
      <c r="AK40" s="16"/>
    </row>
    <row r="41" spans="1:41" ht="14.45" customHeight="1">
      <c r="A41" s="16"/>
      <c r="B41" s="15"/>
      <c r="C41" s="151"/>
      <c r="D41" s="180"/>
      <c r="E41" s="180"/>
      <c r="F41" s="180"/>
      <c r="G41" s="180"/>
      <c r="H41" s="180"/>
      <c r="I41" s="180"/>
      <c r="J41" s="180"/>
      <c r="K41" s="180"/>
      <c r="L41" s="181" t="s">
        <v>216</v>
      </c>
      <c r="M41" s="230"/>
      <c r="N41" s="230"/>
      <c r="O41" s="230"/>
      <c r="P41" s="230"/>
      <c r="Q41" s="230"/>
      <c r="R41" s="230"/>
      <c r="S41" s="230"/>
      <c r="T41" s="230"/>
      <c r="U41" s="230"/>
      <c r="V41" s="230"/>
      <c r="W41" s="253"/>
      <c r="X41" s="181" t="s">
        <v>217</v>
      </c>
      <c r="Y41" s="230"/>
      <c r="Z41" s="230"/>
      <c r="AA41" s="230"/>
      <c r="AB41" s="230"/>
      <c r="AC41" s="230"/>
      <c r="AD41" s="230"/>
      <c r="AE41" s="230"/>
      <c r="AF41" s="230"/>
      <c r="AG41" s="230"/>
      <c r="AH41" s="230"/>
      <c r="AI41" s="253"/>
      <c r="AJ41" s="16"/>
      <c r="AK41" s="16"/>
    </row>
    <row r="42" spans="1:41" ht="15.6" customHeight="1">
      <c r="A42" s="16"/>
      <c r="B42" s="16"/>
      <c r="C42" s="180"/>
      <c r="D42" s="180"/>
      <c r="E42" s="180"/>
      <c r="F42" s="180"/>
      <c r="G42" s="180"/>
      <c r="H42" s="180"/>
      <c r="I42" s="180"/>
      <c r="J42" s="180"/>
      <c r="K42" s="180"/>
      <c r="L42" s="212" t="s">
        <v>218</v>
      </c>
      <c r="M42" s="212"/>
      <c r="N42" s="212"/>
      <c r="O42" s="151" t="s">
        <v>219</v>
      </c>
      <c r="P42" s="151"/>
      <c r="Q42" s="151"/>
      <c r="R42" s="212" t="s">
        <v>10</v>
      </c>
      <c r="S42" s="212"/>
      <c r="T42" s="212"/>
      <c r="U42" s="151" t="s">
        <v>235</v>
      </c>
      <c r="V42" s="151"/>
      <c r="W42" s="151"/>
      <c r="X42" s="151" t="s">
        <v>220</v>
      </c>
      <c r="Y42" s="151"/>
      <c r="Z42" s="151"/>
      <c r="AA42" s="212" t="s">
        <v>221</v>
      </c>
      <c r="AB42" s="212"/>
      <c r="AC42" s="212"/>
      <c r="AD42" s="212" t="s">
        <v>10</v>
      </c>
      <c r="AE42" s="212"/>
      <c r="AF42" s="212"/>
      <c r="AG42" s="151" t="s">
        <v>267</v>
      </c>
      <c r="AH42" s="151"/>
      <c r="AI42" s="151"/>
      <c r="AJ42" s="16"/>
      <c r="AK42" s="16"/>
      <c r="AL42" s="10"/>
    </row>
    <row r="43" spans="1:41" ht="15" customHeight="1">
      <c r="A43" s="16"/>
      <c r="B43" s="16"/>
      <c r="C43" s="213" t="s">
        <v>293</v>
      </c>
      <c r="D43" s="278"/>
      <c r="E43" s="278"/>
      <c r="F43" s="278"/>
      <c r="G43" s="278"/>
      <c r="H43" s="278"/>
      <c r="I43" s="278"/>
      <c r="J43" s="278"/>
      <c r="K43" s="278"/>
      <c r="L43" s="332"/>
      <c r="M43" s="332"/>
      <c r="N43" s="332"/>
      <c r="O43" s="332"/>
      <c r="P43" s="332"/>
      <c r="Q43" s="332"/>
      <c r="R43" s="332"/>
      <c r="S43" s="332"/>
      <c r="T43" s="332"/>
      <c r="U43" s="333">
        <f>SUM(L43:T43)</f>
        <v>0</v>
      </c>
      <c r="V43" s="333"/>
      <c r="W43" s="333"/>
      <c r="X43" s="332"/>
      <c r="Y43" s="332"/>
      <c r="Z43" s="332"/>
      <c r="AA43" s="332"/>
      <c r="AB43" s="332"/>
      <c r="AC43" s="332"/>
      <c r="AD43" s="332"/>
      <c r="AE43" s="332"/>
      <c r="AF43" s="332"/>
      <c r="AG43" s="333">
        <f t="shared" ref="AG43" si="4">SUM(X43:AF43)</f>
        <v>0</v>
      </c>
      <c r="AH43" s="333"/>
      <c r="AI43" s="333"/>
      <c r="AJ43" s="16"/>
      <c r="AK43" s="16"/>
      <c r="AL43" s="10" t="str">
        <f>IF(SUM(L43:T43)=0,"←入学前納付金が未記入です。ない場合は未記入で構いません。",IF(SUM(X43:AF43)=0,"←入学後納付金が未記入です。",IF(SUM(L43)=0,"←入学検定料が未記入です。",IF(SUM(O43)=0,"←入学金が未記入です。",IF(SUM(X43)=0,"←授業料が未記入です。",IF(SUM(AA43)=0,"←施設設備費が未記入です。",""))))))</f>
        <v>←入学前納付金が未記入です。ない場合は未記入で構いません。</v>
      </c>
    </row>
    <row r="44" spans="1:41" ht="1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row>
    <row r="45" spans="1:41" ht="1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row>
    <row r="46" spans="1:41" ht="1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row>
    <row r="47" spans="1:41" ht="15" customHeight="1">
      <c r="A47" s="16"/>
      <c r="B47" s="16"/>
      <c r="C47" s="334" t="s">
        <v>1663</v>
      </c>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6"/>
      <c r="AB47" s="16"/>
      <c r="AC47" s="16"/>
      <c r="AD47" s="16"/>
      <c r="AE47" s="16"/>
      <c r="AF47" s="16"/>
      <c r="AG47" s="16"/>
      <c r="AH47" s="16"/>
      <c r="AI47" s="16"/>
      <c r="AJ47" s="16"/>
      <c r="AK47" s="16"/>
      <c r="AO47" s="114"/>
    </row>
    <row r="48" spans="1:41" ht="15" customHeight="1">
      <c r="A48" s="16"/>
      <c r="B48" s="16"/>
      <c r="C48" s="337"/>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9"/>
      <c r="AB48" s="16"/>
      <c r="AC48" s="16"/>
      <c r="AD48" s="16"/>
      <c r="AE48" s="16"/>
      <c r="AF48" s="16"/>
      <c r="AG48" s="16"/>
      <c r="AH48" s="16"/>
      <c r="AI48" s="16"/>
      <c r="AJ48" s="16"/>
      <c r="AK48" s="16"/>
    </row>
    <row r="49" spans="1:37" ht="15" customHeight="1">
      <c r="A49" s="16"/>
      <c r="B49" s="16"/>
      <c r="C49" s="337"/>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9"/>
      <c r="AB49" s="16"/>
      <c r="AC49" s="16"/>
      <c r="AD49" s="16"/>
      <c r="AE49" s="16"/>
      <c r="AF49" s="16"/>
      <c r="AG49" s="16"/>
      <c r="AH49" s="16"/>
      <c r="AI49" s="16"/>
      <c r="AJ49" s="16"/>
      <c r="AK49" s="16"/>
    </row>
    <row r="50" spans="1:37" ht="15" customHeight="1">
      <c r="A50" s="16"/>
      <c r="B50" s="16"/>
      <c r="C50" s="337"/>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9"/>
      <c r="AB50" s="16"/>
      <c r="AC50" s="16"/>
      <c r="AD50" s="16"/>
      <c r="AE50" s="16"/>
      <c r="AF50" s="16"/>
      <c r="AG50" s="16"/>
      <c r="AH50" s="16"/>
      <c r="AI50" s="16"/>
      <c r="AJ50" s="16"/>
      <c r="AK50" s="16"/>
    </row>
    <row r="51" spans="1:37" ht="15" customHeight="1">
      <c r="A51" s="16"/>
      <c r="B51" s="16"/>
      <c r="C51" s="337"/>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9"/>
      <c r="AB51" s="16"/>
      <c r="AC51" s="16"/>
      <c r="AD51" s="16"/>
      <c r="AE51" s="16"/>
      <c r="AF51" s="16"/>
      <c r="AG51" s="16"/>
      <c r="AH51" s="16"/>
      <c r="AI51" s="16"/>
      <c r="AJ51" s="16"/>
      <c r="AK51" s="16"/>
    </row>
    <row r="52" spans="1:37" ht="15" customHeight="1">
      <c r="A52" s="16"/>
      <c r="B52" s="16"/>
      <c r="C52" s="340"/>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2"/>
      <c r="AB52" s="16"/>
      <c r="AC52" s="16"/>
      <c r="AD52" s="16"/>
      <c r="AE52" s="16"/>
      <c r="AF52" s="16"/>
      <c r="AG52" s="16"/>
      <c r="AH52" s="16"/>
      <c r="AI52" s="16"/>
      <c r="AJ52" s="16"/>
      <c r="AK52" s="16"/>
    </row>
    <row r="53" spans="1:37" ht="1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row>
    <row r="54" spans="1:37" ht="1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row>
    <row r="55" spans="1:37" ht="1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row>
    <row r="56" spans="1:37" ht="15" customHeight="1">
      <c r="A56" s="16"/>
      <c r="B56" s="16"/>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16"/>
      <c r="AG56" s="16"/>
      <c r="AH56" s="16"/>
      <c r="AI56" s="16"/>
      <c r="AJ56" s="16"/>
      <c r="AK56" s="16"/>
    </row>
    <row r="57" spans="1:37" ht="1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row>
    <row r="58" spans="1:37" ht="1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row>
    <row r="59" spans="1:37" ht="1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row>
    <row r="60" spans="1:37" ht="1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row>
    <row r="61" spans="1:37" ht="1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row>
    <row r="62" spans="1:37" ht="1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row>
    <row r="63" spans="1:37" ht="1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row>
    <row r="64" spans="1:37" ht="1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row>
    <row r="65" spans="1:37" ht="1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row>
    <row r="66" spans="1:37" ht="1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row>
    <row r="67" spans="1:37" ht="1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row>
    <row r="68" spans="1:37" ht="1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row>
    <row r="69" spans="1:37" ht="1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row>
    <row r="70" spans="1:37" ht="1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row>
    <row r="71" spans="1:37" ht="15" customHeight="1">
      <c r="A71" s="22" t="s">
        <v>1672</v>
      </c>
      <c r="B71" s="20"/>
      <c r="C71" s="20"/>
      <c r="D71" s="20"/>
      <c r="E71" s="20"/>
      <c r="F71" s="20"/>
      <c r="G71" s="20"/>
      <c r="H71" s="20"/>
      <c r="I71" s="20"/>
      <c r="J71" s="20"/>
      <c r="K71" s="20"/>
      <c r="L71" s="20"/>
      <c r="M71" s="20"/>
      <c r="N71" s="20"/>
      <c r="O71" s="20"/>
      <c r="P71" s="20"/>
      <c r="Q71" s="20"/>
      <c r="R71" s="22"/>
      <c r="S71" s="20"/>
      <c r="T71" s="20"/>
      <c r="U71" s="20"/>
      <c r="V71" s="20"/>
      <c r="W71" s="20"/>
      <c r="X71" s="20"/>
      <c r="Y71" s="20"/>
      <c r="Z71" s="20"/>
      <c r="AA71" s="20"/>
      <c r="AB71" s="20"/>
      <c r="AC71" s="20"/>
      <c r="AD71" s="20"/>
      <c r="AE71" s="20"/>
      <c r="AF71" s="20"/>
      <c r="AG71" s="20"/>
      <c r="AH71" s="20"/>
      <c r="AI71" s="20"/>
      <c r="AJ71" s="20"/>
      <c r="AK71" s="20"/>
    </row>
  </sheetData>
  <sheetProtection sheet="1" selectLockedCells="1"/>
  <mergeCells count="144">
    <mergeCell ref="O24:Q24"/>
    <mergeCell ref="AA24:AC24"/>
    <mergeCell ref="AD24:AF24"/>
    <mergeCell ref="AA30:AC30"/>
    <mergeCell ref="AD30:AF30"/>
    <mergeCell ref="AG30:AI30"/>
    <mergeCell ref="O15:Q15"/>
    <mergeCell ref="L16:N16"/>
    <mergeCell ref="O16:Q16"/>
    <mergeCell ref="L17:N17"/>
    <mergeCell ref="O17:Q17"/>
    <mergeCell ref="L18:N18"/>
    <mergeCell ref="O18:Q18"/>
    <mergeCell ref="L19:N19"/>
    <mergeCell ref="O19:Q19"/>
    <mergeCell ref="X17:Z17"/>
    <mergeCell ref="AA17:AC17"/>
    <mergeCell ref="AD18:AF18"/>
    <mergeCell ref="AG18:AI18"/>
    <mergeCell ref="R16:T16"/>
    <mergeCell ref="U16:W16"/>
    <mergeCell ref="X16:Z16"/>
    <mergeCell ref="AA16:AC16"/>
    <mergeCell ref="C25:K25"/>
    <mergeCell ref="L25:N25"/>
    <mergeCell ref="O25:Q25"/>
    <mergeCell ref="U25:W25"/>
    <mergeCell ref="X25:Z25"/>
    <mergeCell ref="R25:T25"/>
    <mergeCell ref="C19:K19"/>
    <mergeCell ref="AG25:AI25"/>
    <mergeCell ref="AA25:AC25"/>
    <mergeCell ref="AD25:AF25"/>
    <mergeCell ref="X23:AI23"/>
    <mergeCell ref="L23:W23"/>
    <mergeCell ref="C23:K24"/>
    <mergeCell ref="R19:T19"/>
    <mergeCell ref="R24:T24"/>
    <mergeCell ref="X24:Z24"/>
    <mergeCell ref="U24:W24"/>
    <mergeCell ref="AG19:AI19"/>
    <mergeCell ref="U19:W19"/>
    <mergeCell ref="X19:Z19"/>
    <mergeCell ref="AA19:AC19"/>
    <mergeCell ref="AD19:AF19"/>
    <mergeCell ref="AG24:AI24"/>
    <mergeCell ref="L24:N24"/>
    <mergeCell ref="C12:K13"/>
    <mergeCell ref="R13:T13"/>
    <mergeCell ref="U13:W13"/>
    <mergeCell ref="X13:Z13"/>
    <mergeCell ref="AA13:AC13"/>
    <mergeCell ref="AD13:AF13"/>
    <mergeCell ref="AG13:AI13"/>
    <mergeCell ref="L13:N13"/>
    <mergeCell ref="O13:Q13"/>
    <mergeCell ref="C17:K17"/>
    <mergeCell ref="R17:T17"/>
    <mergeCell ref="U17:W17"/>
    <mergeCell ref="AD16:AF16"/>
    <mergeCell ref="AD17:AF17"/>
    <mergeCell ref="AG17:AI17"/>
    <mergeCell ref="R18:T18"/>
    <mergeCell ref="U18:W18"/>
    <mergeCell ref="X18:Z18"/>
    <mergeCell ref="AA18:AC18"/>
    <mergeCell ref="C18:K18"/>
    <mergeCell ref="C14:K14"/>
    <mergeCell ref="C15:K15"/>
    <mergeCell ref="AG16:AI16"/>
    <mergeCell ref="L14:N14"/>
    <mergeCell ref="O14:Q14"/>
    <mergeCell ref="L15:N15"/>
    <mergeCell ref="AG14:AI14"/>
    <mergeCell ref="R15:T15"/>
    <mergeCell ref="U15:W15"/>
    <mergeCell ref="X15:Z15"/>
    <mergeCell ref="AA15:AC15"/>
    <mergeCell ref="AD15:AF15"/>
    <mergeCell ref="AG15:AI15"/>
    <mergeCell ref="R14:T14"/>
    <mergeCell ref="U14:W14"/>
    <mergeCell ref="X14:Z14"/>
    <mergeCell ref="AA14:AC14"/>
    <mergeCell ref="AD14:AF14"/>
    <mergeCell ref="C16:K16"/>
    <mergeCell ref="AD42:AF42"/>
    <mergeCell ref="AG42:AI42"/>
    <mergeCell ref="AG37:AI37"/>
    <mergeCell ref="U31:W31"/>
    <mergeCell ref="L37:N37"/>
    <mergeCell ref="O37:Q37"/>
    <mergeCell ref="R37:T37"/>
    <mergeCell ref="U37:W37"/>
    <mergeCell ref="X37:Z37"/>
    <mergeCell ref="AA37:AC37"/>
    <mergeCell ref="L36:N36"/>
    <mergeCell ref="O36:Q36"/>
    <mergeCell ref="R36:T36"/>
    <mergeCell ref="AA36:AC36"/>
    <mergeCell ref="AD36:AF36"/>
    <mergeCell ref="AG36:AI36"/>
    <mergeCell ref="AD37:AF37"/>
    <mergeCell ref="AG31:AI31"/>
    <mergeCell ref="AD31:AF31"/>
    <mergeCell ref="R31:T31"/>
    <mergeCell ref="X41:AI41"/>
    <mergeCell ref="L31:N31"/>
    <mergeCell ref="L42:N42"/>
    <mergeCell ref="O42:Q42"/>
    <mergeCell ref="U42:W42"/>
    <mergeCell ref="X42:Z42"/>
    <mergeCell ref="C47:AA52"/>
    <mergeCell ref="C43:K43"/>
    <mergeCell ref="C41:K42"/>
    <mergeCell ref="O31:Q31"/>
    <mergeCell ref="AA31:AC31"/>
    <mergeCell ref="AA42:AC42"/>
    <mergeCell ref="C31:K31"/>
    <mergeCell ref="X31:Z31"/>
    <mergeCell ref="C29:K30"/>
    <mergeCell ref="L30:N30"/>
    <mergeCell ref="O30:Q30"/>
    <mergeCell ref="L43:N43"/>
    <mergeCell ref="O43:Q43"/>
    <mergeCell ref="R43:T43"/>
    <mergeCell ref="U43:W43"/>
    <mergeCell ref="X43:Z43"/>
    <mergeCell ref="C37:K37"/>
    <mergeCell ref="C35:K36"/>
    <mergeCell ref="U36:W36"/>
    <mergeCell ref="X36:Z36"/>
    <mergeCell ref="R30:T30"/>
    <mergeCell ref="U30:W30"/>
    <mergeCell ref="X30:Z30"/>
    <mergeCell ref="L29:W29"/>
    <mergeCell ref="X29:AI29"/>
    <mergeCell ref="L35:W35"/>
    <mergeCell ref="X35:AI35"/>
    <mergeCell ref="L41:W41"/>
    <mergeCell ref="AA43:AC43"/>
    <mergeCell ref="AD43:AF43"/>
    <mergeCell ref="AG43:AI43"/>
    <mergeCell ref="R42:T42"/>
  </mergeCells>
  <phoneticPr fontId="1"/>
  <dataValidations count="1">
    <dataValidation type="textLength" errorStyle="warning" allowBlank="1" showInputMessage="1" showErrorMessage="1" errorTitle="桁数は合っていますか？" error="千円単位で記入をしてください" sqref="L14:T19 L25:T25 L31:T31 L37:T37 L43:T43 X43:AF43 X37:AF37 X31:AF31 X25:AF25 X14:AF19" xr:uid="{EB3A294A-7390-4B09-82A8-FB27CA66E869}">
      <formula1>2</formula1>
      <formula2>4</formula2>
    </dataValidation>
  </dataValidations>
  <printOptions horizontalCentered="1"/>
  <pageMargins left="0.31496062992125984" right="0.31496062992125984" top="0.55118110236220474" bottom="0.35433070866141736" header="0.31496062992125984" footer="0.31496062992125984"/>
  <pageSetup paperSize="9" scale="77"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W69"/>
  <sheetViews>
    <sheetView showGridLines="0" zoomScaleNormal="100" zoomScaleSheetLayoutView="100" workbookViewId="0">
      <selection activeCell="L6" sqref="L6:O6"/>
    </sheetView>
  </sheetViews>
  <sheetFormatPr defaultColWidth="8.75" defaultRowHeight="18"/>
  <cols>
    <col min="1" max="53" width="3.125" style="2" customWidth="1"/>
    <col min="54" max="16384" width="8.75" style="2"/>
  </cols>
  <sheetData>
    <row r="1" spans="1:45" ht="15.6" customHeight="1">
      <c r="A1" s="16"/>
      <c r="B1" s="15" t="s">
        <v>706</v>
      </c>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45" ht="15.6" customHeight="1">
      <c r="A2" s="16"/>
      <c r="B2" s="15"/>
      <c r="C2" s="111" t="s">
        <v>711</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M2" s="4"/>
    </row>
    <row r="3" spans="1:45" ht="15.6" customHeight="1">
      <c r="A3" s="16"/>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8" t="s">
        <v>307</v>
      </c>
      <c r="AE3" s="16"/>
      <c r="AF3" s="16"/>
      <c r="AG3" s="16"/>
      <c r="AM3" s="4"/>
    </row>
    <row r="4" spans="1:45" ht="15.6" customHeight="1">
      <c r="A4" s="16"/>
      <c r="B4" s="16"/>
      <c r="C4" s="152"/>
      <c r="D4" s="301"/>
      <c r="E4" s="36" t="s">
        <v>238</v>
      </c>
      <c r="F4" s="36"/>
      <c r="G4" s="36"/>
      <c r="H4" s="36"/>
      <c r="I4" s="36"/>
      <c r="J4" s="36"/>
      <c r="K4" s="36"/>
      <c r="L4" s="36"/>
      <c r="M4" s="36"/>
      <c r="N4" s="36"/>
      <c r="O4" s="36"/>
      <c r="P4" s="36"/>
      <c r="Q4" s="12"/>
      <c r="R4" s="36" t="s">
        <v>239</v>
      </c>
      <c r="S4" s="36"/>
      <c r="T4" s="36"/>
      <c r="U4" s="36"/>
      <c r="V4" s="12"/>
      <c r="W4" s="13"/>
      <c r="X4" s="13"/>
      <c r="Y4" s="13"/>
      <c r="Z4" s="13"/>
      <c r="AA4" s="13"/>
      <c r="AB4" s="13"/>
      <c r="AC4" s="13"/>
      <c r="AD4" s="14"/>
      <c r="AE4" s="19"/>
      <c r="AF4" s="16"/>
      <c r="AG4" s="16"/>
      <c r="AH4" s="1" t="s">
        <v>720</v>
      </c>
    </row>
    <row r="5" spans="1:45" ht="15" customHeight="1">
      <c r="A5" s="16"/>
      <c r="B5" s="16"/>
      <c r="C5" s="301"/>
      <c r="D5" s="301"/>
      <c r="E5" s="223" t="s">
        <v>237</v>
      </c>
      <c r="F5" s="224"/>
      <c r="G5" s="224"/>
      <c r="H5" s="224"/>
      <c r="I5" s="224"/>
      <c r="J5" s="224"/>
      <c r="K5" s="225"/>
      <c r="L5" s="169" t="s">
        <v>278</v>
      </c>
      <c r="M5" s="367"/>
      <c r="N5" s="367"/>
      <c r="O5" s="367"/>
      <c r="P5" s="367"/>
      <c r="Q5" s="368"/>
      <c r="R5" s="369" t="s">
        <v>237</v>
      </c>
      <c r="S5" s="370"/>
      <c r="T5" s="370"/>
      <c r="U5" s="370"/>
      <c r="V5" s="370"/>
      <c r="W5" s="370"/>
      <c r="X5" s="371"/>
      <c r="Y5" s="372" t="s">
        <v>278</v>
      </c>
      <c r="Z5" s="373"/>
      <c r="AA5" s="373"/>
      <c r="AB5" s="373"/>
      <c r="AC5" s="373"/>
      <c r="AD5" s="374"/>
      <c r="AE5" s="16"/>
      <c r="AF5" s="16"/>
      <c r="AG5" s="16"/>
    </row>
    <row r="6" spans="1:45" ht="15" customHeight="1">
      <c r="A6" s="16"/>
      <c r="B6" s="16"/>
      <c r="C6" s="395" t="s">
        <v>268</v>
      </c>
      <c r="D6" s="396"/>
      <c r="E6" s="206" t="s">
        <v>54</v>
      </c>
      <c r="F6" s="206"/>
      <c r="G6" s="206"/>
      <c r="H6" s="206"/>
      <c r="I6" s="206"/>
      <c r="J6" s="206"/>
      <c r="K6" s="231"/>
      <c r="L6" s="376"/>
      <c r="M6" s="377"/>
      <c r="N6" s="377"/>
      <c r="O6" s="377"/>
      <c r="P6" s="326" t="s">
        <v>309</v>
      </c>
      <c r="Q6" s="327"/>
      <c r="R6" s="233" t="s">
        <v>269</v>
      </c>
      <c r="S6" s="206"/>
      <c r="T6" s="206"/>
      <c r="U6" s="206"/>
      <c r="V6" s="206"/>
      <c r="W6" s="206"/>
      <c r="X6" s="206"/>
      <c r="Y6" s="397"/>
      <c r="Z6" s="398"/>
      <c r="AA6" s="398"/>
      <c r="AB6" s="398"/>
      <c r="AC6" s="326" t="s">
        <v>309</v>
      </c>
      <c r="AD6" s="327"/>
      <c r="AE6" s="16"/>
      <c r="AF6" s="16"/>
      <c r="AG6" s="16"/>
      <c r="AH6" s="10" t="str">
        <f>IF(COUNTA(L6:O7,L9:O10,Y6,Y9:AB10)=7,"","←すべて記入をしてください。記入をしない場合は空欄のままで構いません。")</f>
        <v>←すべて記入をしてください。記入をしない場合は空欄のままで構いません。</v>
      </c>
    </row>
    <row r="7" spans="1:45" ht="15" customHeight="1">
      <c r="A7" s="16"/>
      <c r="B7" s="16"/>
      <c r="C7" s="396"/>
      <c r="D7" s="396"/>
      <c r="E7" s="206" t="s">
        <v>55</v>
      </c>
      <c r="F7" s="206"/>
      <c r="G7" s="206"/>
      <c r="H7" s="206"/>
      <c r="I7" s="206"/>
      <c r="J7" s="206"/>
      <c r="K7" s="206"/>
      <c r="L7" s="376"/>
      <c r="M7" s="377"/>
      <c r="N7" s="377"/>
      <c r="O7" s="377"/>
      <c r="P7" s="326" t="s">
        <v>309</v>
      </c>
      <c r="Q7" s="327"/>
      <c r="R7" s="206" t="s">
        <v>1665</v>
      </c>
      <c r="S7" s="206"/>
      <c r="T7" s="206"/>
      <c r="U7" s="206"/>
      <c r="V7" s="206"/>
      <c r="W7" s="206"/>
      <c r="X7" s="206"/>
      <c r="Y7" s="36" t="s">
        <v>1664</v>
      </c>
      <c r="Z7" s="36"/>
      <c r="AA7" s="36"/>
      <c r="AB7" s="36"/>
      <c r="AC7" s="36"/>
      <c r="AD7" s="36"/>
      <c r="AE7" s="16"/>
      <c r="AF7" s="16"/>
      <c r="AG7" s="16"/>
      <c r="AH7" s="10"/>
    </row>
    <row r="8" spans="1:45" ht="15" customHeight="1">
      <c r="A8" s="16"/>
      <c r="B8" s="16"/>
      <c r="C8" s="396"/>
      <c r="D8" s="396"/>
      <c r="E8" s="206" t="s">
        <v>1665</v>
      </c>
      <c r="F8" s="206"/>
      <c r="G8" s="206"/>
      <c r="H8" s="206"/>
      <c r="I8" s="206"/>
      <c r="J8" s="206"/>
      <c r="K8" s="206"/>
      <c r="L8" s="36" t="s">
        <v>1664</v>
      </c>
      <c r="M8" s="36"/>
      <c r="N8" s="36"/>
      <c r="O8" s="36"/>
      <c r="P8" s="36"/>
      <c r="Q8" s="36"/>
      <c r="R8" s="375"/>
      <c r="S8" s="375"/>
      <c r="T8" s="375"/>
      <c r="U8" s="375"/>
      <c r="V8" s="375"/>
      <c r="W8" s="375"/>
      <c r="X8" s="375"/>
      <c r="Y8" s="399"/>
      <c r="Z8" s="400"/>
      <c r="AA8" s="400"/>
      <c r="AB8" s="400"/>
      <c r="AC8" s="400"/>
      <c r="AD8" s="401"/>
      <c r="AE8" s="16"/>
      <c r="AF8" s="16"/>
      <c r="AG8" s="16"/>
      <c r="AH8" s="10"/>
    </row>
    <row r="9" spans="1:45" ht="15" customHeight="1">
      <c r="A9" s="16"/>
      <c r="B9" s="16"/>
      <c r="C9" s="396"/>
      <c r="D9" s="396"/>
      <c r="E9" s="151" t="s">
        <v>263</v>
      </c>
      <c r="F9" s="151"/>
      <c r="G9" s="151"/>
      <c r="H9" s="151"/>
      <c r="I9" s="151"/>
      <c r="J9" s="151"/>
      <c r="K9" s="151"/>
      <c r="L9" s="376"/>
      <c r="M9" s="377"/>
      <c r="N9" s="377"/>
      <c r="O9" s="377"/>
      <c r="P9" s="326" t="s">
        <v>309</v>
      </c>
      <c r="Q9" s="327"/>
      <c r="R9" s="151" t="s">
        <v>264</v>
      </c>
      <c r="S9" s="151"/>
      <c r="T9" s="151"/>
      <c r="U9" s="151"/>
      <c r="V9" s="151"/>
      <c r="W9" s="151"/>
      <c r="X9" s="151"/>
      <c r="Y9" s="376"/>
      <c r="Z9" s="377"/>
      <c r="AA9" s="377"/>
      <c r="AB9" s="377"/>
      <c r="AC9" s="326" t="s">
        <v>309</v>
      </c>
      <c r="AD9" s="327"/>
      <c r="AE9" s="16"/>
      <c r="AF9" s="16"/>
      <c r="AG9" s="16"/>
      <c r="AH9" s="10" t="str">
        <f>IF((L6+L7)&gt;L9,"←教育活動収入計が少ないです。正しい場合は構いません。",IF(Y6&gt;Y9,"←教育活動支出計が少ないです。正しい場合は構いません。 ",""))</f>
        <v/>
      </c>
    </row>
    <row r="10" spans="1:45" ht="15" customHeight="1">
      <c r="A10" s="16"/>
      <c r="B10" s="16"/>
      <c r="C10" s="152"/>
      <c r="D10" s="301"/>
      <c r="E10" s="151" t="s">
        <v>265</v>
      </c>
      <c r="F10" s="151"/>
      <c r="G10" s="151"/>
      <c r="H10" s="151"/>
      <c r="I10" s="151"/>
      <c r="J10" s="151"/>
      <c r="K10" s="151"/>
      <c r="L10" s="376"/>
      <c r="M10" s="377"/>
      <c r="N10" s="377"/>
      <c r="O10" s="377"/>
      <c r="P10" s="326" t="s">
        <v>309</v>
      </c>
      <c r="Q10" s="327"/>
      <c r="R10" s="151" t="s">
        <v>266</v>
      </c>
      <c r="S10" s="151"/>
      <c r="T10" s="151"/>
      <c r="U10" s="151"/>
      <c r="V10" s="151"/>
      <c r="W10" s="151"/>
      <c r="X10" s="151"/>
      <c r="Y10" s="376"/>
      <c r="Z10" s="377"/>
      <c r="AA10" s="377"/>
      <c r="AB10" s="377"/>
      <c r="AC10" s="326" t="s">
        <v>309</v>
      </c>
      <c r="AD10" s="327"/>
      <c r="AE10" s="16"/>
      <c r="AF10" s="16"/>
      <c r="AG10" s="16"/>
      <c r="AH10" s="10" t="str">
        <f>IF(L9&gt;L10,"←事業活動収入計が少ないです。正しい場合は構いません。",IF(Y9&gt;Y10,"←事業活動支出計が少ないです。正しい場合は構いません。 ",""))</f>
        <v/>
      </c>
    </row>
    <row r="11" spans="1:45" ht="15" customHeight="1">
      <c r="A11" s="16"/>
      <c r="B11" s="16"/>
      <c r="C11" s="16"/>
      <c r="D11" s="28"/>
      <c r="E11" s="17"/>
      <c r="F11" s="17"/>
      <c r="G11" s="17"/>
      <c r="H11" s="17"/>
      <c r="I11" s="17"/>
      <c r="J11" s="17"/>
      <c r="K11" s="17"/>
      <c r="L11" s="17"/>
      <c r="M11" s="32"/>
      <c r="N11" s="32"/>
      <c r="O11" s="32"/>
      <c r="P11" s="26"/>
      <c r="Q11" s="26"/>
      <c r="R11" s="17"/>
      <c r="S11" s="17"/>
      <c r="T11" s="17"/>
      <c r="U11" s="17"/>
      <c r="V11" s="17"/>
      <c r="W11" s="17"/>
      <c r="X11" s="17"/>
      <c r="Y11" s="17"/>
      <c r="Z11" s="32"/>
      <c r="AA11" s="32"/>
      <c r="AB11" s="32"/>
      <c r="AC11" s="26"/>
      <c r="AD11" s="26"/>
      <c r="AE11" s="16"/>
      <c r="AF11" s="16"/>
      <c r="AG11" s="16"/>
    </row>
    <row r="12" spans="1:45" ht="15" customHeight="1">
      <c r="A12" s="16"/>
      <c r="B12" s="15" t="s">
        <v>707</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8"/>
      <c r="AD12" s="18"/>
      <c r="AE12" s="18"/>
      <c r="AF12" s="16"/>
      <c r="AG12" s="16"/>
    </row>
    <row r="13" spans="1:45" ht="15" customHeight="1">
      <c r="A13" s="16"/>
      <c r="B13" s="15"/>
      <c r="C13" s="16" t="s">
        <v>245</v>
      </c>
      <c r="D13" s="16"/>
      <c r="E13" s="16"/>
      <c r="F13" s="16"/>
      <c r="G13" s="16"/>
      <c r="H13" s="16"/>
      <c r="I13" s="16"/>
      <c r="J13" s="16"/>
      <c r="K13" s="16"/>
      <c r="L13" s="16"/>
      <c r="M13" s="16"/>
      <c r="N13" s="16"/>
      <c r="O13" s="16"/>
      <c r="P13" s="16"/>
      <c r="Q13" s="16"/>
      <c r="R13" s="16"/>
      <c r="S13" s="16"/>
      <c r="T13" s="16"/>
      <c r="U13" s="16"/>
      <c r="V13" s="16"/>
      <c r="W13" s="16"/>
      <c r="X13" s="16"/>
      <c r="Y13" s="16"/>
      <c r="Z13" s="18"/>
      <c r="AA13" s="16"/>
      <c r="AB13" s="18"/>
      <c r="AC13" s="18"/>
      <c r="AD13" s="18"/>
      <c r="AE13" s="18"/>
      <c r="AF13" s="16"/>
      <c r="AG13" s="16"/>
      <c r="AS13" s="4"/>
    </row>
    <row r="14" spans="1:45" ht="15" customHeight="1">
      <c r="A14" s="16"/>
      <c r="B14" s="15"/>
      <c r="C14" s="16"/>
      <c r="D14" s="16"/>
      <c r="E14" s="16"/>
      <c r="F14" s="16"/>
      <c r="G14" s="16"/>
      <c r="H14" s="16"/>
      <c r="I14" s="16"/>
      <c r="J14" s="16"/>
      <c r="K14" s="16"/>
      <c r="L14" s="16"/>
      <c r="M14" s="16"/>
      <c r="N14" s="16"/>
      <c r="O14" s="16"/>
      <c r="P14" s="16"/>
      <c r="Q14" s="16"/>
      <c r="R14" s="16"/>
      <c r="S14" s="16"/>
      <c r="T14" s="16"/>
      <c r="U14" s="16"/>
      <c r="V14" s="16"/>
      <c r="W14" s="16"/>
      <c r="X14" s="16"/>
      <c r="Y14" s="16"/>
      <c r="Z14" s="18" t="s">
        <v>705</v>
      </c>
      <c r="AA14" s="16"/>
      <c r="AB14" s="18"/>
      <c r="AC14" s="18"/>
      <c r="AD14" s="18"/>
      <c r="AE14" s="18"/>
      <c r="AF14" s="16"/>
      <c r="AG14" s="16"/>
      <c r="AS14" s="4"/>
    </row>
    <row r="15" spans="1:45" ht="15" customHeight="1">
      <c r="A15" s="16"/>
      <c r="B15" s="15"/>
      <c r="C15" s="165" t="s">
        <v>242</v>
      </c>
      <c r="D15" s="283"/>
      <c r="E15" s="283"/>
      <c r="F15" s="283"/>
      <c r="G15" s="283"/>
      <c r="H15" s="283"/>
      <c r="I15" s="165" t="s">
        <v>301</v>
      </c>
      <c r="J15" s="283"/>
      <c r="K15" s="283"/>
      <c r="L15" s="283"/>
      <c r="M15" s="283"/>
      <c r="N15" s="283"/>
      <c r="O15" s="165" t="s">
        <v>240</v>
      </c>
      <c r="P15" s="283"/>
      <c r="Q15" s="283"/>
      <c r="R15" s="283"/>
      <c r="S15" s="283"/>
      <c r="T15" s="283"/>
      <c r="U15" s="165" t="s">
        <v>273</v>
      </c>
      <c r="V15" s="283"/>
      <c r="W15" s="283"/>
      <c r="X15" s="283"/>
      <c r="Y15" s="283"/>
      <c r="Z15" s="283"/>
      <c r="AA15" s="16"/>
      <c r="AB15" s="16"/>
      <c r="AC15" s="16"/>
      <c r="AD15" s="16"/>
      <c r="AE15" s="16"/>
      <c r="AF15" s="16"/>
      <c r="AG15" s="16"/>
    </row>
    <row r="16" spans="1:45" ht="15" customHeight="1">
      <c r="A16" s="16"/>
      <c r="B16" s="15"/>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16"/>
      <c r="AB16" s="16"/>
      <c r="AC16" s="16"/>
      <c r="AD16" s="16"/>
      <c r="AE16" s="16"/>
      <c r="AF16" s="16"/>
      <c r="AG16" s="16"/>
    </row>
    <row r="17" spans="1:34" ht="15" customHeight="1">
      <c r="A17" s="16"/>
      <c r="B17" s="15"/>
      <c r="C17" s="141"/>
      <c r="D17" s="142"/>
      <c r="E17" s="142"/>
      <c r="F17" s="142"/>
      <c r="G17" s="142"/>
      <c r="H17" s="37" t="s">
        <v>324</v>
      </c>
      <c r="I17" s="141"/>
      <c r="J17" s="142"/>
      <c r="K17" s="142"/>
      <c r="L17" s="142"/>
      <c r="M17" s="142"/>
      <c r="N17" s="50" t="s">
        <v>726</v>
      </c>
      <c r="O17" s="141"/>
      <c r="P17" s="142"/>
      <c r="Q17" s="142"/>
      <c r="R17" s="142"/>
      <c r="S17" s="142"/>
      <c r="T17" s="37" t="s">
        <v>324</v>
      </c>
      <c r="U17" s="141"/>
      <c r="V17" s="142"/>
      <c r="W17" s="142"/>
      <c r="X17" s="142"/>
      <c r="Y17" s="142"/>
      <c r="Z17" s="37" t="s">
        <v>324</v>
      </c>
      <c r="AA17" s="16"/>
      <c r="AB17" s="16"/>
      <c r="AC17" s="16"/>
      <c r="AD17" s="16"/>
      <c r="AE17" s="16"/>
      <c r="AF17" s="16"/>
      <c r="AG17" s="16"/>
      <c r="AH17" s="10" t="str">
        <f>IF(C17=0,"←交付金額が未記入です。",IF(I17=0,"←生徒数が未記入です。令和5年7月1日時点の在籍生徒数を記入してください。",IF(O17=0,"←教職員給与費が未記入です。",IF(U17=0,"←教育研究経費が未記入です。",""))))</f>
        <v>←交付金額が未記入です。</v>
      </c>
    </row>
    <row r="18" spans="1:34" ht="15" hidden="1" customHeight="1">
      <c r="A18" s="16"/>
      <c r="B18" s="15"/>
      <c r="C18" s="16" t="s">
        <v>243</v>
      </c>
      <c r="D18" s="16"/>
      <c r="E18" s="16"/>
      <c r="F18" s="16"/>
      <c r="G18" s="16"/>
      <c r="H18" s="16"/>
      <c r="I18" s="16"/>
      <c r="J18" s="16"/>
      <c r="K18" s="16"/>
      <c r="L18" s="16"/>
      <c r="M18" s="16"/>
      <c r="N18" s="16"/>
      <c r="O18" s="16"/>
      <c r="P18" s="16"/>
      <c r="Q18" s="16"/>
      <c r="R18" s="16"/>
      <c r="S18" s="16"/>
      <c r="T18" s="16"/>
      <c r="U18" s="16"/>
      <c r="V18" s="16"/>
      <c r="W18" s="16"/>
      <c r="X18" s="16"/>
      <c r="Y18" s="16"/>
      <c r="Z18" s="16"/>
      <c r="AA18" s="16"/>
      <c r="AB18" s="18"/>
      <c r="AC18" s="18"/>
      <c r="AD18" s="18"/>
      <c r="AE18" s="18"/>
      <c r="AF18" s="16"/>
      <c r="AG18" s="16"/>
    </row>
    <row r="19" spans="1:34" ht="15" hidden="1" customHeight="1">
      <c r="A19" s="16"/>
      <c r="B19" s="15"/>
      <c r="C19" s="27" t="s">
        <v>246</v>
      </c>
      <c r="D19" s="16"/>
      <c r="E19" s="16"/>
      <c r="F19" s="16"/>
      <c r="G19" s="16"/>
      <c r="H19" s="16"/>
      <c r="I19" s="16"/>
      <c r="J19" s="16"/>
      <c r="K19" s="16"/>
      <c r="L19" s="16"/>
      <c r="M19" s="16"/>
      <c r="N19" s="16"/>
      <c r="O19" s="16"/>
      <c r="P19" s="16"/>
      <c r="Q19" s="16"/>
      <c r="R19" s="16"/>
      <c r="S19" s="16"/>
      <c r="T19" s="16"/>
      <c r="U19" s="16"/>
      <c r="V19" s="16"/>
      <c r="W19" s="16"/>
      <c r="X19" s="16"/>
      <c r="Y19" s="16"/>
      <c r="Z19" s="16"/>
      <c r="AA19" s="16"/>
      <c r="AB19" s="18"/>
      <c r="AC19" s="18"/>
      <c r="AD19" s="18"/>
      <c r="AE19" s="18"/>
      <c r="AF19" s="16"/>
      <c r="AG19" s="16"/>
    </row>
    <row r="20" spans="1:34" ht="15" hidden="1" customHeight="1">
      <c r="A20" s="16"/>
      <c r="B20" s="15"/>
      <c r="C20" s="27" t="s">
        <v>247</v>
      </c>
      <c r="D20" s="16"/>
      <c r="E20" s="16"/>
      <c r="F20" s="16"/>
      <c r="G20" s="16"/>
      <c r="H20" s="16"/>
      <c r="I20" s="16"/>
      <c r="J20" s="16"/>
      <c r="K20" s="16"/>
      <c r="L20" s="16"/>
      <c r="M20" s="16"/>
      <c r="N20" s="16"/>
      <c r="O20" s="16"/>
      <c r="P20" s="16"/>
      <c r="Q20" s="16"/>
      <c r="R20" s="16"/>
      <c r="S20" s="16"/>
      <c r="T20" s="16"/>
      <c r="U20" s="16"/>
      <c r="V20" s="16"/>
      <c r="W20" s="16"/>
      <c r="X20" s="16"/>
      <c r="Y20" s="16"/>
      <c r="Z20" s="16"/>
      <c r="AA20" s="16"/>
      <c r="AB20" s="18"/>
      <c r="AC20" s="18"/>
      <c r="AD20" s="18"/>
      <c r="AE20" s="18"/>
      <c r="AF20" s="16"/>
      <c r="AG20" s="16"/>
    </row>
    <row r="21" spans="1:34" ht="15" customHeight="1">
      <c r="A21" s="16"/>
      <c r="B21" s="15"/>
      <c r="C21" s="115" t="s">
        <v>302</v>
      </c>
      <c r="D21" s="16"/>
      <c r="E21" s="16"/>
      <c r="F21" s="16"/>
      <c r="G21" s="16"/>
      <c r="H21" s="16"/>
      <c r="I21" s="16"/>
      <c r="J21" s="16"/>
      <c r="K21" s="16"/>
      <c r="L21" s="16"/>
      <c r="M21" s="16"/>
      <c r="N21" s="16"/>
      <c r="O21" s="16"/>
      <c r="P21" s="16"/>
      <c r="Q21" s="16"/>
      <c r="R21" s="16"/>
      <c r="S21" s="16"/>
      <c r="T21" s="16"/>
      <c r="U21" s="16"/>
      <c r="V21" s="16"/>
      <c r="W21" s="16"/>
      <c r="X21" s="16"/>
      <c r="Y21" s="16"/>
      <c r="Z21" s="16"/>
      <c r="AA21" s="16"/>
      <c r="AB21" s="18"/>
      <c r="AC21" s="18"/>
      <c r="AD21" s="18"/>
      <c r="AE21" s="18"/>
      <c r="AF21" s="16"/>
      <c r="AG21" s="16"/>
    </row>
    <row r="22" spans="1:34" ht="15" customHeight="1">
      <c r="A22" s="16"/>
      <c r="B22" s="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8"/>
      <c r="AC22" s="18"/>
      <c r="AD22" s="18"/>
      <c r="AE22" s="18"/>
      <c r="AF22" s="16"/>
      <c r="AG22" s="16"/>
    </row>
    <row r="23" spans="1:34" ht="15" customHeight="1">
      <c r="A23" s="16"/>
      <c r="B23" s="15"/>
      <c r="C23" s="16" t="s">
        <v>244</v>
      </c>
      <c r="D23" s="16"/>
      <c r="E23" s="16"/>
      <c r="F23" s="16"/>
      <c r="G23" s="16"/>
      <c r="H23" s="16"/>
      <c r="I23" s="16"/>
      <c r="J23" s="16"/>
      <c r="K23" s="16"/>
      <c r="L23" s="16"/>
      <c r="M23" s="16"/>
      <c r="N23" s="18"/>
      <c r="O23" s="16"/>
      <c r="P23" s="16"/>
      <c r="Q23" s="16"/>
      <c r="R23" s="16"/>
      <c r="S23" s="16"/>
      <c r="T23" s="16"/>
      <c r="U23" s="16"/>
      <c r="V23" s="18"/>
      <c r="W23" s="18"/>
      <c r="X23" s="18"/>
      <c r="Y23" s="18"/>
      <c r="Z23" s="16"/>
      <c r="AA23" s="16"/>
      <c r="AB23" s="16"/>
      <c r="AC23" s="16"/>
      <c r="AD23" s="16"/>
      <c r="AE23" s="16"/>
      <c r="AF23" s="16"/>
      <c r="AG23" s="16"/>
    </row>
    <row r="24" spans="1:34" ht="15" customHeight="1">
      <c r="A24" s="16"/>
      <c r="B24" s="15"/>
      <c r="C24" s="16"/>
      <c r="D24" s="16"/>
      <c r="E24" s="16"/>
      <c r="F24" s="16"/>
      <c r="G24" s="16"/>
      <c r="H24" s="16"/>
      <c r="I24" s="16"/>
      <c r="J24" s="16"/>
      <c r="K24" s="16"/>
      <c r="L24" s="16"/>
      <c r="M24" s="16"/>
      <c r="N24" s="18" t="s">
        <v>705</v>
      </c>
      <c r="O24" s="16"/>
      <c r="P24" s="16"/>
      <c r="Q24" s="16"/>
      <c r="R24" s="16"/>
      <c r="S24" s="16"/>
      <c r="T24" s="16"/>
      <c r="U24" s="16"/>
      <c r="V24" s="18"/>
      <c r="W24" s="18"/>
      <c r="X24" s="18"/>
      <c r="Y24" s="18"/>
      <c r="Z24" s="16"/>
      <c r="AA24" s="16"/>
      <c r="AB24" s="16"/>
      <c r="AC24" s="16"/>
      <c r="AD24" s="16"/>
      <c r="AE24" s="16"/>
      <c r="AF24" s="16"/>
      <c r="AG24" s="16"/>
    </row>
    <row r="25" spans="1:34" ht="15" customHeight="1">
      <c r="A25" s="16"/>
      <c r="B25" s="15"/>
      <c r="C25" s="165" t="s">
        <v>242</v>
      </c>
      <c r="D25" s="283"/>
      <c r="E25" s="283"/>
      <c r="F25" s="283"/>
      <c r="G25" s="283"/>
      <c r="H25" s="283"/>
      <c r="I25" s="165" t="s">
        <v>241</v>
      </c>
      <c r="J25" s="283"/>
      <c r="K25" s="283"/>
      <c r="L25" s="283"/>
      <c r="M25" s="283"/>
      <c r="N25" s="283"/>
      <c r="O25" s="16"/>
      <c r="P25" s="18"/>
      <c r="Q25" s="18"/>
      <c r="R25" s="18"/>
      <c r="S25" s="18"/>
      <c r="T25" s="16"/>
      <c r="U25" s="16"/>
      <c r="V25" s="16"/>
      <c r="W25" s="16"/>
      <c r="X25" s="16"/>
      <c r="Y25" s="16"/>
      <c r="Z25" s="16"/>
      <c r="AA25" s="16"/>
      <c r="AB25" s="16"/>
      <c r="AC25" s="16"/>
      <c r="AD25" s="16"/>
      <c r="AE25" s="16"/>
      <c r="AF25" s="16"/>
      <c r="AG25" s="16"/>
    </row>
    <row r="26" spans="1:34" ht="15" customHeight="1">
      <c r="A26" s="16"/>
      <c r="B26" s="15"/>
      <c r="C26" s="283"/>
      <c r="D26" s="283"/>
      <c r="E26" s="283"/>
      <c r="F26" s="283"/>
      <c r="G26" s="283"/>
      <c r="H26" s="283"/>
      <c r="I26" s="283"/>
      <c r="J26" s="283"/>
      <c r="K26" s="283"/>
      <c r="L26" s="283"/>
      <c r="M26" s="283"/>
      <c r="N26" s="283"/>
      <c r="O26" s="16"/>
      <c r="P26" s="18"/>
      <c r="Q26" s="18"/>
      <c r="R26" s="18"/>
      <c r="S26" s="18"/>
      <c r="T26" s="16"/>
      <c r="U26" s="16"/>
      <c r="V26" s="16"/>
      <c r="W26" s="16"/>
      <c r="X26" s="16"/>
      <c r="Y26" s="16"/>
      <c r="Z26" s="16"/>
      <c r="AA26" s="16"/>
      <c r="AB26" s="16"/>
      <c r="AC26" s="16"/>
      <c r="AD26" s="16"/>
      <c r="AE26" s="16"/>
      <c r="AF26" s="16"/>
      <c r="AG26" s="16"/>
    </row>
    <row r="27" spans="1:34" ht="15" customHeight="1">
      <c r="A27" s="16"/>
      <c r="B27" s="15"/>
      <c r="C27" s="141"/>
      <c r="D27" s="142"/>
      <c r="E27" s="142"/>
      <c r="F27" s="142"/>
      <c r="G27" s="142"/>
      <c r="H27" s="37" t="s">
        <v>324</v>
      </c>
      <c r="I27" s="141"/>
      <c r="J27" s="142"/>
      <c r="K27" s="142"/>
      <c r="L27" s="142"/>
      <c r="M27" s="142"/>
      <c r="N27" s="50" t="s">
        <v>726</v>
      </c>
      <c r="O27" s="16"/>
      <c r="P27" s="18"/>
      <c r="Q27" s="18"/>
      <c r="R27" s="18"/>
      <c r="S27" s="18"/>
      <c r="T27" s="16"/>
      <c r="U27" s="16"/>
      <c r="V27" s="16"/>
      <c r="W27" s="16"/>
      <c r="X27" s="16"/>
      <c r="Y27" s="16"/>
      <c r="Z27" s="16"/>
      <c r="AA27" s="16"/>
      <c r="AB27" s="16"/>
      <c r="AC27" s="16"/>
      <c r="AD27" s="16"/>
      <c r="AE27" s="16"/>
      <c r="AF27" s="16"/>
      <c r="AG27" s="16"/>
      <c r="AH27" s="10" t="str">
        <f>IF(C27=0,"←交付金額が未記入です。",IF(I27=0,"←生徒数が未記入です。ただし条例等に交付対象の生徒数についての規定がない場合には空白としてください。",""))</f>
        <v>←交付金額が未記入です。</v>
      </c>
    </row>
    <row r="28" spans="1:34" ht="15" hidden="1" customHeight="1">
      <c r="A28" s="16"/>
      <c r="B28" s="16"/>
      <c r="C28" s="16" t="s">
        <v>66</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row>
    <row r="29" spans="1:34" ht="15" customHeight="1">
      <c r="A29" s="16"/>
      <c r="B29" s="15"/>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8"/>
      <c r="AC29" s="18"/>
      <c r="AD29" s="18"/>
      <c r="AE29" s="18"/>
      <c r="AF29" s="16"/>
      <c r="AG29" s="16"/>
    </row>
    <row r="30" spans="1:34" ht="15" customHeight="1">
      <c r="A30" s="16"/>
      <c r="B30" s="15" t="s">
        <v>708</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1:34" ht="15" customHeight="1">
      <c r="A31" s="16"/>
      <c r="B31" s="16"/>
      <c r="C31" s="151" t="s">
        <v>67</v>
      </c>
      <c r="D31" s="151"/>
      <c r="E31" s="151"/>
      <c r="F31" s="151"/>
      <c r="G31" s="151"/>
      <c r="H31" s="151"/>
      <c r="I31" s="151" t="s">
        <v>68</v>
      </c>
      <c r="J31" s="151"/>
      <c r="K31" s="151"/>
      <c r="L31" s="151"/>
      <c r="M31" s="151"/>
      <c r="N31" s="151"/>
      <c r="O31" s="151" t="s">
        <v>69</v>
      </c>
      <c r="P31" s="151"/>
      <c r="Q31" s="151"/>
      <c r="R31" s="151"/>
      <c r="S31" s="151"/>
      <c r="T31" s="151"/>
      <c r="U31" s="16"/>
      <c r="V31" s="16"/>
      <c r="W31" s="16"/>
      <c r="X31" s="16"/>
      <c r="Y31" s="16"/>
      <c r="Z31" s="16"/>
      <c r="AA31" s="16"/>
      <c r="AB31" s="16"/>
      <c r="AC31" s="16"/>
      <c r="AD31" s="16"/>
      <c r="AE31" s="16"/>
      <c r="AF31" s="16"/>
      <c r="AG31" s="16"/>
    </row>
    <row r="32" spans="1:34" ht="15" customHeight="1">
      <c r="A32" s="16"/>
      <c r="B32" s="16"/>
      <c r="C32" s="378"/>
      <c r="D32" s="378"/>
      <c r="E32" s="378"/>
      <c r="F32" s="378"/>
      <c r="G32" s="378"/>
      <c r="H32" s="378"/>
      <c r="I32" s="378"/>
      <c r="J32" s="378"/>
      <c r="K32" s="378"/>
      <c r="L32" s="378"/>
      <c r="M32" s="378"/>
      <c r="N32" s="378"/>
      <c r="O32" s="378"/>
      <c r="P32" s="378"/>
      <c r="Q32" s="378"/>
      <c r="R32" s="378"/>
      <c r="S32" s="378"/>
      <c r="T32" s="378"/>
      <c r="U32" s="16"/>
      <c r="V32" s="16"/>
      <c r="W32" s="16"/>
      <c r="X32" s="16"/>
      <c r="Y32" s="16"/>
      <c r="Z32" s="16"/>
      <c r="AA32" s="16"/>
      <c r="AB32" s="16"/>
      <c r="AC32" s="16"/>
      <c r="AD32" s="16"/>
      <c r="AE32" s="16"/>
      <c r="AF32" s="16"/>
      <c r="AG32" s="16"/>
      <c r="AH32" s="10" t="str">
        <f>IF(COUNTA(C32:T32)=0,"←該当する箇所に〇印をつけてください。","")</f>
        <v>←該当する箇所に〇印をつけてください。</v>
      </c>
    </row>
    <row r="33" spans="1:49" ht="15" customHeight="1">
      <c r="A33" s="16"/>
      <c r="B33" s="16"/>
      <c r="C33" s="112" t="s">
        <v>19</v>
      </c>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49" ht="1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49" s="9" customFormat="1" ht="15" customHeight="1">
      <c r="A35" s="28"/>
      <c r="B35" s="15" t="s">
        <v>709</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18"/>
      <c r="AC35" s="28"/>
      <c r="AD35" s="28"/>
      <c r="AE35" s="28"/>
      <c r="AF35" s="45"/>
      <c r="AG35" s="45"/>
      <c r="AW35" s="4"/>
    </row>
    <row r="36" spans="1:49" s="9" customFormat="1" ht="15" customHeight="1">
      <c r="A36" s="28"/>
      <c r="B36" s="15"/>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18"/>
      <c r="AC36" s="28"/>
      <c r="AD36" s="28"/>
      <c r="AE36" s="28"/>
      <c r="AF36" s="45" t="s">
        <v>705</v>
      </c>
      <c r="AG36" s="45"/>
      <c r="AW36" s="4"/>
    </row>
    <row r="37" spans="1:49" s="9" customFormat="1" ht="15" customHeight="1">
      <c r="A37" s="28"/>
      <c r="B37" s="28"/>
      <c r="C37" s="41"/>
      <c r="D37" s="51"/>
      <c r="E37" s="51"/>
      <c r="F37" s="51"/>
      <c r="G37" s="381" t="s">
        <v>117</v>
      </c>
      <c r="H37" s="382"/>
      <c r="I37" s="52" t="s">
        <v>118</v>
      </c>
      <c r="J37" s="53"/>
      <c r="K37" s="53"/>
      <c r="L37" s="53"/>
      <c r="M37" s="39" t="s">
        <v>326</v>
      </c>
      <c r="N37" s="40"/>
      <c r="O37" s="40"/>
      <c r="P37" s="40"/>
      <c r="Q37" s="39" t="s">
        <v>119</v>
      </c>
      <c r="R37" s="40"/>
      <c r="S37" s="40"/>
      <c r="T37" s="40"/>
      <c r="U37" s="39" t="s">
        <v>120</v>
      </c>
      <c r="V37" s="40"/>
      <c r="W37" s="40"/>
      <c r="X37" s="40"/>
      <c r="Y37" s="39" t="s">
        <v>6</v>
      </c>
      <c r="Z37" s="40"/>
      <c r="AA37" s="40"/>
      <c r="AB37" s="40"/>
      <c r="AC37" s="394" t="s">
        <v>121</v>
      </c>
      <c r="AD37" s="394"/>
      <c r="AE37" s="394" t="s">
        <v>122</v>
      </c>
      <c r="AF37" s="394"/>
      <c r="AG37" s="34"/>
    </row>
    <row r="38" spans="1:49" s="9" customFormat="1" ht="15" customHeight="1">
      <c r="A38" s="28"/>
      <c r="B38" s="28"/>
      <c r="C38" s="54"/>
      <c r="D38" s="55"/>
      <c r="E38" s="55"/>
      <c r="F38" s="55"/>
      <c r="G38" s="379" t="s">
        <v>123</v>
      </c>
      <c r="H38" s="380"/>
      <c r="I38" s="390" t="s">
        <v>325</v>
      </c>
      <c r="J38" s="391"/>
      <c r="K38" s="391"/>
      <c r="L38" s="392"/>
      <c r="M38" s="390" t="s">
        <v>325</v>
      </c>
      <c r="N38" s="391"/>
      <c r="O38" s="391"/>
      <c r="P38" s="392"/>
      <c r="Q38" s="390" t="s">
        <v>325</v>
      </c>
      <c r="R38" s="391"/>
      <c r="S38" s="391"/>
      <c r="T38" s="392"/>
      <c r="U38" s="390" t="s">
        <v>325</v>
      </c>
      <c r="V38" s="391"/>
      <c r="W38" s="391"/>
      <c r="X38" s="392"/>
      <c r="Y38" s="390" t="s">
        <v>325</v>
      </c>
      <c r="Z38" s="391"/>
      <c r="AA38" s="391"/>
      <c r="AB38" s="392"/>
      <c r="AC38" s="390" t="s">
        <v>124</v>
      </c>
      <c r="AD38" s="392"/>
      <c r="AE38" s="390" t="s">
        <v>124</v>
      </c>
      <c r="AF38" s="392"/>
      <c r="AG38" s="46"/>
    </row>
    <row r="39" spans="1:49" s="9" customFormat="1" ht="15" customHeight="1">
      <c r="A39" s="28"/>
      <c r="B39" s="28"/>
      <c r="C39" s="355" t="s">
        <v>125</v>
      </c>
      <c r="D39" s="356"/>
      <c r="E39" s="42" t="s">
        <v>14</v>
      </c>
      <c r="F39" s="43"/>
      <c r="G39" s="383"/>
      <c r="H39" s="384"/>
      <c r="I39" s="385"/>
      <c r="J39" s="386"/>
      <c r="K39" s="386"/>
      <c r="L39" s="37" t="s">
        <v>324</v>
      </c>
      <c r="M39" s="385"/>
      <c r="N39" s="386"/>
      <c r="O39" s="386"/>
      <c r="P39" s="37" t="s">
        <v>324</v>
      </c>
      <c r="Q39" s="385"/>
      <c r="R39" s="386"/>
      <c r="S39" s="386"/>
      <c r="T39" s="37" t="s">
        <v>324</v>
      </c>
      <c r="U39" s="385"/>
      <c r="V39" s="386"/>
      <c r="W39" s="386"/>
      <c r="X39" s="37" t="s">
        <v>324</v>
      </c>
      <c r="Y39" s="402">
        <f>SUM(I39:X39)</f>
        <v>0</v>
      </c>
      <c r="Z39" s="403"/>
      <c r="AA39" s="403"/>
      <c r="AB39" s="44" t="s">
        <v>324</v>
      </c>
      <c r="AC39" s="393"/>
      <c r="AD39" s="393"/>
      <c r="AE39" s="393"/>
      <c r="AF39" s="393"/>
      <c r="AG39" s="56"/>
      <c r="AH39" s="10" t="str">
        <f>IF(G39="","←本務教員人数（前年度）が未記入です。０人の場合は「０」と記入してください。",IF(AND(G39=0,Y39&gt;0),"←人数が0人で、給与が１（千円）以上になっています。",IF(G39=0,"",IF(AND(G39&gt;0,OR(I39="",M39="",Q39="",U39="")),"←給与で未記入の箇所があります。（０のところは「０」と記入してください。）",IF(AND(G39&gt;0,AC39=""),"←平均勤続年数が未記入です。",IF(AND(G39&gt;0,AE39=""),"←平均年齢が未記入です。",IF(AC39&gt;AE39,"←平均勤続年数が平均年齢を上回っています。",IF(Y39*1000/G39&lt;1000000,"←人件費支出(計)が1人当り100万円を下回っているため桁数を確認してください。",IF(Y39*1000/G39&gt;15000000,"←人件費支出(計)が1人当り1500万円を上回っているため桁数を確認してください。","")))))))))</f>
        <v>←本務教員人数（前年度）が未記入です。０人の場合は「０」と記入してください。</v>
      </c>
    </row>
    <row r="40" spans="1:49" s="9" customFormat="1" ht="15" customHeight="1">
      <c r="A40" s="28"/>
      <c r="B40" s="28"/>
      <c r="C40" s="357"/>
      <c r="D40" s="358"/>
      <c r="E40" s="42" t="s">
        <v>18</v>
      </c>
      <c r="F40" s="43"/>
      <c r="G40" s="383"/>
      <c r="H40" s="384"/>
      <c r="I40" s="385"/>
      <c r="J40" s="386"/>
      <c r="K40" s="386"/>
      <c r="L40" s="37" t="s">
        <v>324</v>
      </c>
      <c r="M40" s="385"/>
      <c r="N40" s="386"/>
      <c r="O40" s="386"/>
      <c r="P40" s="37" t="s">
        <v>324</v>
      </c>
      <c r="Q40" s="385"/>
      <c r="R40" s="386"/>
      <c r="S40" s="386"/>
      <c r="T40" s="37" t="s">
        <v>324</v>
      </c>
      <c r="U40" s="385"/>
      <c r="V40" s="386"/>
      <c r="W40" s="386"/>
      <c r="X40" s="37" t="s">
        <v>324</v>
      </c>
      <c r="Y40" s="402">
        <f>SUM(I40:X40)</f>
        <v>0</v>
      </c>
      <c r="Z40" s="403"/>
      <c r="AA40" s="403"/>
      <c r="AB40" s="44" t="s">
        <v>324</v>
      </c>
      <c r="AC40" s="393"/>
      <c r="AD40" s="393"/>
      <c r="AE40" s="393"/>
      <c r="AF40" s="393"/>
      <c r="AG40" s="56"/>
      <c r="AH40" s="10" t="str">
        <f>IF(G40="","←本務職員人数（前年度）が未記入です。０人の場合は「０」と記入してください。",IF(AND(G40=0,Y40&gt;0),"←人数が0人で、給与が１（千円）以上になっています。",IF(G40=0,"",IF(AND(G40&gt;0,OR(I40="",M40="",Q40="",U40="")),"←給与で未記入の箇所があります。（０のところは「０」と記入してください。）",IF(AND(G40&gt;0,AC40=""),"←平均勤続年数が未記入です。",IF(AND(G40&gt;0,AE40=""),"←平均年齢が未記入です。",IF(AC40&gt;AE40,"←平均勤続年数が平均年齢を上回っています。",IF(Y40*1000/G40&lt;1000000,"←人件費支出(計)が1人当り100万円を下回っているため桁数を確認してください。",IF(Y40*1000/G40&gt;15000000,"←人件費支出(計)が1人当り1500万円を上回っているため桁数を確認してください。","")))))))))</f>
        <v>←本務職員人数（前年度）が未記入です。０人の場合は「０」と記入してください。</v>
      </c>
    </row>
    <row r="41" spans="1:49" s="9" customFormat="1" ht="15" customHeight="1">
      <c r="A41" s="28"/>
      <c r="B41" s="28"/>
      <c r="C41" s="355" t="s">
        <v>126</v>
      </c>
      <c r="D41" s="356"/>
      <c r="E41" s="42" t="s">
        <v>14</v>
      </c>
      <c r="F41" s="43"/>
      <c r="G41" s="383"/>
      <c r="H41" s="384"/>
      <c r="I41" s="387" t="s">
        <v>1664</v>
      </c>
      <c r="J41" s="388"/>
      <c r="K41" s="388"/>
      <c r="L41" s="389"/>
      <c r="M41" s="387" t="s">
        <v>1664</v>
      </c>
      <c r="N41" s="388"/>
      <c r="O41" s="388"/>
      <c r="P41" s="389"/>
      <c r="Q41" s="387" t="s">
        <v>1664</v>
      </c>
      <c r="R41" s="388"/>
      <c r="S41" s="388"/>
      <c r="T41" s="389"/>
      <c r="U41" s="387" t="s">
        <v>1664</v>
      </c>
      <c r="V41" s="388"/>
      <c r="W41" s="388"/>
      <c r="X41" s="389"/>
      <c r="Y41" s="353"/>
      <c r="Z41" s="354"/>
      <c r="AA41" s="354"/>
      <c r="AB41" s="11" t="s">
        <v>324</v>
      </c>
      <c r="AC41" s="393"/>
      <c r="AD41" s="393"/>
      <c r="AE41" s="393"/>
      <c r="AF41" s="393"/>
      <c r="AG41" s="56"/>
      <c r="AH41" s="10" t="str">
        <f>IF(G41="","←兼務教員人数（前年度）が未記入です。０人の場合は「０」と記入してください。",IF(AND(G41=0,Y41&gt;0),"←人数が0人で、給与が１（千円）以上になっています。",IF(G41=0,"",IF(Y41="","←給与(計）が未記入です。",IF(AND(G41&gt;0,AC41=""),"←平均勤続年数が未記入です。",IF(AND(G41&gt;0,AE41=""),"←平均年齢が未記入です。",IF(AC41&gt;AE41,"←平均勤続年数が平均年齢を上回っています。",IF(Y41*1000/G41&lt;1000000,"←人件費支出(計)が1人当り100万円を下回っているため桁数を確認してください。",IF(Y41*1000/G41&gt;15000000,"←人件費支出(計)が1人当り1500万円を上回っているため桁数を確認してください。","")))))))))</f>
        <v>←兼務教員人数（前年度）が未記入です。０人の場合は「０」と記入してください。</v>
      </c>
    </row>
    <row r="42" spans="1:49" s="9" customFormat="1" ht="15" customHeight="1">
      <c r="A42" s="28"/>
      <c r="B42" s="28"/>
      <c r="C42" s="357"/>
      <c r="D42" s="358"/>
      <c r="E42" s="42" t="s">
        <v>18</v>
      </c>
      <c r="F42" s="43"/>
      <c r="G42" s="383"/>
      <c r="H42" s="384"/>
      <c r="I42" s="387" t="s">
        <v>1664</v>
      </c>
      <c r="J42" s="388"/>
      <c r="K42" s="388"/>
      <c r="L42" s="389"/>
      <c r="M42" s="387" t="s">
        <v>1664</v>
      </c>
      <c r="N42" s="388"/>
      <c r="O42" s="388"/>
      <c r="P42" s="389"/>
      <c r="Q42" s="387" t="s">
        <v>1664</v>
      </c>
      <c r="R42" s="388"/>
      <c r="S42" s="388"/>
      <c r="T42" s="389"/>
      <c r="U42" s="387" t="s">
        <v>1664</v>
      </c>
      <c r="V42" s="388"/>
      <c r="W42" s="388"/>
      <c r="X42" s="389"/>
      <c r="Y42" s="353"/>
      <c r="Z42" s="354"/>
      <c r="AA42" s="354"/>
      <c r="AB42" s="11" t="s">
        <v>324</v>
      </c>
      <c r="AC42" s="393"/>
      <c r="AD42" s="393"/>
      <c r="AE42" s="393"/>
      <c r="AF42" s="393"/>
      <c r="AG42" s="56"/>
      <c r="AH42" s="10" t="str">
        <f>IF(G42="","←兼務職員人数（前年度）が未記入です。０人の場合は「０」と記入してください。",IF(AND(G42=0,Y42&gt;0),"←人数が0人で、給与が１（千円）以上になっています。",IF(G42=0,"",IF(Y42="","←給与(計）が未記入です。",IF(AND(G42&gt;0,AC42=""),"←平均勤続年数が未記入です。",IF(AND(G42&gt;0,AE42=""),"←平均年齢が未記入です。",IF(AC42&gt;AE42,"←平均勤続年数が平均年齢を上回っています。",IF(Y42*1000/G42&lt;1000000,"←人件費支出(計)が1人当り100万円を下回っているため桁数を確認してください。",IF(Y42*1000/G42&gt;15000000,"←人件費支出(計)が1人当り1500万円を上回っているため桁数を確認してください。","")))))))))</f>
        <v>←兼務職員人数（前年度）が未記入です。０人の場合は「０」と記入してください。</v>
      </c>
    </row>
    <row r="43" spans="1:49" s="9" customFormat="1" ht="1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row>
    <row r="44" spans="1:49" s="9" customFormat="1" ht="15" customHeight="1">
      <c r="A44" s="28"/>
      <c r="B44" s="29" t="s">
        <v>710</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row>
    <row r="45" spans="1:49" s="9" customFormat="1" ht="15" customHeight="1">
      <c r="A45" s="28"/>
      <c r="B45" s="30"/>
      <c r="C45" s="28"/>
      <c r="D45" s="28"/>
      <c r="E45" s="28"/>
      <c r="F45" s="28"/>
      <c r="G45" s="28"/>
      <c r="H45" s="28"/>
      <c r="I45" s="28"/>
      <c r="J45" s="28"/>
      <c r="K45" s="28"/>
      <c r="L45" s="28"/>
      <c r="M45" s="28"/>
      <c r="N45" s="28"/>
      <c r="O45" s="28"/>
      <c r="P45" s="28"/>
      <c r="Q45" s="28"/>
      <c r="R45" s="18"/>
      <c r="S45" s="45" t="s">
        <v>705</v>
      </c>
      <c r="T45" s="28"/>
      <c r="U45" s="28"/>
      <c r="V45" s="28"/>
      <c r="W45" s="18"/>
      <c r="X45" s="28"/>
      <c r="Y45" s="28"/>
      <c r="Z45" s="28"/>
      <c r="AA45" s="28"/>
      <c r="AB45" s="28"/>
      <c r="AC45" s="28"/>
      <c r="AD45" s="28"/>
      <c r="AE45" s="28"/>
      <c r="AF45" s="28"/>
      <c r="AG45" s="28"/>
    </row>
    <row r="46" spans="1:49" s="9" customFormat="1" ht="15" customHeight="1">
      <c r="A46" s="28"/>
      <c r="B46" s="28"/>
      <c r="C46" s="359"/>
      <c r="D46" s="360"/>
      <c r="E46" s="360"/>
      <c r="F46" s="360"/>
      <c r="G46" s="360"/>
      <c r="H46" s="360"/>
      <c r="I46" s="360"/>
      <c r="J46" s="360"/>
      <c r="K46" s="360"/>
      <c r="L46" s="361"/>
      <c r="M46" s="394" t="s">
        <v>131</v>
      </c>
      <c r="N46" s="394"/>
      <c r="O46" s="394"/>
      <c r="P46" s="387" t="s">
        <v>128</v>
      </c>
      <c r="Q46" s="388"/>
      <c r="R46" s="388"/>
      <c r="S46" s="389"/>
      <c r="T46" s="28"/>
      <c r="U46" s="28"/>
      <c r="V46" s="28"/>
      <c r="W46" s="28"/>
      <c r="X46" s="28"/>
      <c r="Y46" s="28"/>
      <c r="Z46" s="28"/>
      <c r="AA46" s="28"/>
      <c r="AB46" s="28"/>
      <c r="AC46" s="28"/>
      <c r="AD46" s="28"/>
      <c r="AE46" s="28"/>
      <c r="AF46" s="28"/>
      <c r="AG46" s="28"/>
    </row>
    <row r="47" spans="1:49" s="9" customFormat="1" ht="15" customHeight="1">
      <c r="A47" s="28"/>
      <c r="B47" s="28"/>
      <c r="C47" s="362"/>
      <c r="D47" s="363"/>
      <c r="E47" s="363"/>
      <c r="F47" s="363"/>
      <c r="G47" s="363"/>
      <c r="H47" s="363"/>
      <c r="I47" s="363"/>
      <c r="J47" s="363"/>
      <c r="K47" s="363"/>
      <c r="L47" s="364"/>
      <c r="M47" s="365" t="s">
        <v>123</v>
      </c>
      <c r="N47" s="365"/>
      <c r="O47" s="365"/>
      <c r="P47" s="350" t="s">
        <v>308</v>
      </c>
      <c r="Q47" s="351"/>
      <c r="R47" s="351"/>
      <c r="S47" s="352"/>
      <c r="T47" s="28"/>
      <c r="U47" s="28"/>
      <c r="V47" s="28"/>
      <c r="W47" s="28"/>
      <c r="X47" s="28"/>
      <c r="Y47" s="28"/>
      <c r="Z47" s="28"/>
      <c r="AA47" s="28"/>
      <c r="AB47" s="28"/>
      <c r="AC47" s="28"/>
      <c r="AD47" s="28"/>
      <c r="AE47" s="28"/>
      <c r="AF47" s="28"/>
      <c r="AG47" s="28"/>
    </row>
    <row r="48" spans="1:49" s="9" customFormat="1" ht="15" customHeight="1">
      <c r="A48" s="28"/>
      <c r="B48" s="28"/>
      <c r="C48" s="359" t="s">
        <v>127</v>
      </c>
      <c r="D48" s="360"/>
      <c r="E48" s="360"/>
      <c r="F48" s="360"/>
      <c r="G48" s="360"/>
      <c r="H48" s="360"/>
      <c r="I48" s="361"/>
      <c r="J48" s="305" t="s">
        <v>14</v>
      </c>
      <c r="K48" s="315"/>
      <c r="L48" s="316"/>
      <c r="M48" s="366"/>
      <c r="N48" s="366"/>
      <c r="O48" s="366"/>
      <c r="P48" s="348"/>
      <c r="Q48" s="348"/>
      <c r="R48" s="349"/>
      <c r="S48" s="47" t="s">
        <v>324</v>
      </c>
      <c r="T48" s="31"/>
      <c r="U48" s="31"/>
      <c r="V48" s="31"/>
      <c r="W48" s="31"/>
      <c r="X48" s="31"/>
      <c r="Y48" s="31"/>
      <c r="Z48" s="32"/>
      <c r="AA48" s="32"/>
      <c r="AB48" s="32"/>
      <c r="AC48" s="32"/>
      <c r="AD48" s="32"/>
      <c r="AE48" s="28"/>
      <c r="AF48" s="28"/>
      <c r="AG48" s="28"/>
      <c r="AH48" s="10" t="str">
        <f>IF(M48=0,"←委嘱人数が未記入です。ない場合は未記入で構いません。","←委嘱料計は、教職員一人当たりの金額ではなく総額を記入してください。")</f>
        <v>←委嘱人数が未記入です。ない場合は未記入で構いません。</v>
      </c>
    </row>
    <row r="49" spans="1:35" s="9" customFormat="1" ht="15" customHeight="1">
      <c r="A49" s="28"/>
      <c r="B49" s="28"/>
      <c r="C49" s="362"/>
      <c r="D49" s="363"/>
      <c r="E49" s="363"/>
      <c r="F49" s="363"/>
      <c r="G49" s="363"/>
      <c r="H49" s="363"/>
      <c r="I49" s="364"/>
      <c r="J49" s="305" t="s">
        <v>18</v>
      </c>
      <c r="K49" s="315"/>
      <c r="L49" s="316"/>
      <c r="M49" s="366"/>
      <c r="N49" s="366"/>
      <c r="O49" s="366"/>
      <c r="P49" s="348"/>
      <c r="Q49" s="348"/>
      <c r="R49" s="349"/>
      <c r="S49" s="48" t="s">
        <v>324</v>
      </c>
      <c r="T49" s="31"/>
      <c r="U49" s="31"/>
      <c r="V49" s="31"/>
      <c r="W49" s="32"/>
      <c r="X49" s="32"/>
      <c r="Y49" s="32"/>
      <c r="Z49" s="32"/>
      <c r="AA49" s="32"/>
      <c r="AB49" s="32"/>
      <c r="AC49" s="32"/>
      <c r="AD49" s="32"/>
      <c r="AE49" s="28"/>
      <c r="AF49" s="28"/>
      <c r="AG49" s="28"/>
      <c r="AH49" s="10" t="str">
        <f>IF(M49=0,"←委嘱人数が未記入です。ない場合は未記入で構いません。","←委嘱料計は、教職員一人当たりの金額ではなく総額を記入してください。")</f>
        <v>←委嘱人数が未記入です。ない場合は未記入で構いません。</v>
      </c>
    </row>
    <row r="50" spans="1:35" s="9" customFormat="1" ht="15" customHeight="1">
      <c r="A50" s="28"/>
      <c r="B50" s="28"/>
      <c r="C50" s="301" t="s">
        <v>129</v>
      </c>
      <c r="D50" s="301"/>
      <c r="E50" s="301"/>
      <c r="F50" s="301"/>
      <c r="G50" s="301"/>
      <c r="H50" s="301"/>
      <c r="I50" s="301"/>
      <c r="J50" s="305" t="s">
        <v>14</v>
      </c>
      <c r="K50" s="315"/>
      <c r="L50" s="316"/>
      <c r="M50" s="366"/>
      <c r="N50" s="366"/>
      <c r="O50" s="366"/>
      <c r="P50" s="348"/>
      <c r="Q50" s="348"/>
      <c r="R50" s="349"/>
      <c r="S50" s="48" t="s">
        <v>324</v>
      </c>
      <c r="T50" s="33"/>
      <c r="U50" s="33"/>
      <c r="V50" s="33"/>
      <c r="W50" s="34"/>
      <c r="X50" s="34"/>
      <c r="Y50" s="34"/>
      <c r="Z50" s="34"/>
      <c r="AA50" s="34"/>
      <c r="AB50" s="34"/>
      <c r="AC50" s="34"/>
      <c r="AD50" s="34"/>
      <c r="AE50" s="28"/>
      <c r="AF50" s="28"/>
      <c r="AG50" s="28"/>
      <c r="AH50" s="10" t="str">
        <f t="shared" ref="AH50:AH51" si="0">IF(M50=0,"←委嘱人数が未記入です。ない場合は未記入で構いません。","←委嘱料計は、教職員一人当たりの金額ではなく総額を記入してください。")</f>
        <v>←委嘱人数が未記入です。ない場合は未記入で構いません。</v>
      </c>
    </row>
    <row r="51" spans="1:35" ht="15" customHeight="1">
      <c r="A51" s="16"/>
      <c r="B51" s="15"/>
      <c r="C51" s="301"/>
      <c r="D51" s="301"/>
      <c r="E51" s="301"/>
      <c r="F51" s="301"/>
      <c r="G51" s="301"/>
      <c r="H51" s="301"/>
      <c r="I51" s="301"/>
      <c r="J51" s="305" t="s">
        <v>18</v>
      </c>
      <c r="K51" s="315"/>
      <c r="L51" s="316"/>
      <c r="M51" s="366"/>
      <c r="N51" s="366"/>
      <c r="O51" s="366"/>
      <c r="P51" s="348"/>
      <c r="Q51" s="348"/>
      <c r="R51" s="349"/>
      <c r="S51" s="49" t="s">
        <v>324</v>
      </c>
      <c r="T51" s="16"/>
      <c r="U51" s="16"/>
      <c r="V51" s="16"/>
      <c r="W51" s="16"/>
      <c r="X51" s="16"/>
      <c r="Y51" s="16"/>
      <c r="Z51" s="16"/>
      <c r="AA51" s="16"/>
      <c r="AB51" s="16"/>
      <c r="AC51" s="16"/>
      <c r="AD51" s="18"/>
      <c r="AE51" s="16"/>
      <c r="AF51" s="16"/>
      <c r="AG51" s="16"/>
      <c r="AH51" s="10" t="str">
        <f t="shared" si="0"/>
        <v>←委嘱人数が未記入です。ない場合は未記入で構いません。</v>
      </c>
    </row>
    <row r="52" spans="1:35" ht="15" customHeight="1">
      <c r="A52" s="16"/>
      <c r="B52" s="16"/>
      <c r="C52" s="27"/>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4"/>
    </row>
    <row r="53" spans="1:35" ht="15" customHeight="1">
      <c r="A53" s="16"/>
      <c r="B53" s="35"/>
      <c r="C53" s="16"/>
      <c r="D53" s="16"/>
      <c r="E53" s="16"/>
      <c r="F53" s="16"/>
      <c r="G53" s="16"/>
      <c r="H53" s="17"/>
      <c r="I53" s="17"/>
      <c r="J53" s="17"/>
      <c r="K53" s="17"/>
      <c r="L53" s="17"/>
      <c r="M53" s="17"/>
      <c r="N53" s="17"/>
      <c r="O53" s="17"/>
      <c r="P53" s="17"/>
      <c r="Q53" s="17"/>
      <c r="R53" s="17"/>
      <c r="S53" s="17"/>
      <c r="T53" s="17"/>
      <c r="U53" s="17"/>
      <c r="V53" s="17"/>
      <c r="W53" s="17"/>
      <c r="X53" s="17"/>
      <c r="Y53" s="17"/>
      <c r="Z53" s="17"/>
      <c r="AA53" s="17"/>
      <c r="AB53" s="17"/>
      <c r="AC53" s="17"/>
      <c r="AD53" s="17"/>
      <c r="AE53" s="18" t="s">
        <v>96</v>
      </c>
      <c r="AF53" s="16"/>
      <c r="AG53" s="16"/>
    </row>
    <row r="54" spans="1:3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row>
    <row r="55" spans="1:35" ht="15" customHeight="1">
      <c r="A55" s="16"/>
      <c r="B55" s="35"/>
      <c r="C55" s="16"/>
      <c r="D55" s="16"/>
      <c r="E55" s="16"/>
      <c r="F55" s="16"/>
      <c r="G55" s="16"/>
      <c r="H55" s="17"/>
      <c r="I55" s="17"/>
      <c r="J55" s="17"/>
      <c r="K55" s="17"/>
      <c r="L55" s="17"/>
      <c r="M55" s="17"/>
      <c r="N55" s="17"/>
      <c r="O55" s="17"/>
      <c r="P55" s="17"/>
      <c r="Q55" s="17"/>
      <c r="R55" s="16"/>
      <c r="S55" s="17"/>
      <c r="T55" s="17"/>
      <c r="U55" s="17"/>
      <c r="V55" s="17"/>
      <c r="W55" s="17"/>
      <c r="X55" s="17"/>
      <c r="Y55" s="17"/>
      <c r="Z55" s="17"/>
      <c r="AA55" s="17"/>
      <c r="AB55" s="17"/>
      <c r="AC55" s="17"/>
      <c r="AD55" s="17"/>
      <c r="AE55" s="17"/>
      <c r="AF55" s="16"/>
      <c r="AG55" s="16"/>
    </row>
    <row r="56" spans="1:35" ht="15" customHeight="1">
      <c r="A56" s="16"/>
      <c r="B56" s="35" t="s">
        <v>100</v>
      </c>
      <c r="C56" s="16"/>
      <c r="D56" s="16"/>
      <c r="E56" s="16"/>
      <c r="F56" s="16"/>
      <c r="G56" s="16"/>
      <c r="H56" s="17"/>
      <c r="I56" s="17"/>
      <c r="J56" s="17"/>
      <c r="K56" s="17"/>
      <c r="L56" s="17"/>
      <c r="M56" s="17"/>
      <c r="N56" s="17"/>
      <c r="O56" s="17"/>
      <c r="P56" s="17"/>
      <c r="Q56" s="17"/>
      <c r="R56" s="16"/>
      <c r="S56" s="17"/>
      <c r="T56" s="17"/>
      <c r="U56" s="17"/>
      <c r="V56" s="17"/>
      <c r="W56" s="17"/>
      <c r="X56" s="17"/>
      <c r="Y56" s="17"/>
      <c r="Z56" s="17"/>
      <c r="AA56" s="17"/>
      <c r="AB56" s="17"/>
      <c r="AC56" s="17"/>
      <c r="AD56" s="17"/>
      <c r="AE56" s="17"/>
      <c r="AF56" s="16"/>
      <c r="AG56" s="16"/>
    </row>
    <row r="57" spans="1:35" ht="1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row>
    <row r="58" spans="1:35" ht="1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row>
    <row r="59" spans="1:35" ht="1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row>
    <row r="60" spans="1:35" ht="1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row>
    <row r="61" spans="1:35" ht="1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row>
    <row r="62" spans="1:35" ht="1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row>
    <row r="63" spans="1:35" ht="15" customHeight="1">
      <c r="A63" s="16"/>
      <c r="B63" s="16"/>
      <c r="C63" s="16"/>
      <c r="D63" s="16"/>
      <c r="E63" s="16"/>
      <c r="F63" s="16"/>
      <c r="G63" s="16"/>
      <c r="H63" s="16"/>
      <c r="I63" s="16"/>
      <c r="J63" s="16"/>
      <c r="K63" s="16"/>
      <c r="L63" s="16"/>
      <c r="M63" s="16"/>
      <c r="N63" s="16"/>
      <c r="O63" s="16"/>
      <c r="P63" s="16"/>
      <c r="Q63" s="21"/>
      <c r="R63" s="16"/>
      <c r="S63" s="16"/>
      <c r="T63" s="16"/>
      <c r="U63" s="16"/>
      <c r="V63" s="16"/>
      <c r="W63" s="16"/>
      <c r="X63" s="16"/>
      <c r="Y63" s="16"/>
      <c r="Z63" s="16"/>
      <c r="AA63" s="16"/>
      <c r="AB63" s="16"/>
      <c r="AC63" s="16"/>
      <c r="AD63" s="16"/>
      <c r="AE63" s="16"/>
      <c r="AF63" s="16"/>
      <c r="AG63" s="16"/>
    </row>
    <row r="64" spans="1:35" ht="15" customHeight="1">
      <c r="A64" s="22" t="s">
        <v>1673</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5"/>
      <c r="AI64" s="25"/>
    </row>
    <row r="65" ht="15" customHeight="1"/>
    <row r="66" ht="15" customHeight="1"/>
    <row r="67" ht="15" customHeight="1"/>
    <row r="68" ht="15" customHeight="1"/>
    <row r="69" ht="15" customHeight="1"/>
  </sheetData>
  <sheetProtection sheet="1" selectLockedCells="1"/>
  <mergeCells count="115">
    <mergeCell ref="P46:S46"/>
    <mergeCell ref="Y39:AA39"/>
    <mergeCell ref="Y40:AA40"/>
    <mergeCell ref="M38:P38"/>
    <mergeCell ref="Q38:T38"/>
    <mergeCell ref="U38:X38"/>
    <mergeCell ref="Q39:S39"/>
    <mergeCell ref="U39:W39"/>
    <mergeCell ref="Q40:S40"/>
    <mergeCell ref="U40:W40"/>
    <mergeCell ref="M42:P42"/>
    <mergeCell ref="Q42:T42"/>
    <mergeCell ref="U42:X42"/>
    <mergeCell ref="Y38:AB38"/>
    <mergeCell ref="M46:O46"/>
    <mergeCell ref="C6:D9"/>
    <mergeCell ref="E9:K9"/>
    <mergeCell ref="R9:X9"/>
    <mergeCell ref="P6:Q6"/>
    <mergeCell ref="L6:O6"/>
    <mergeCell ref="L7:O7"/>
    <mergeCell ref="Y6:AB6"/>
    <mergeCell ref="AC6:AD6"/>
    <mergeCell ref="Y8:AB8"/>
    <mergeCell ref="AC8:AD8"/>
    <mergeCell ref="Y9:AB9"/>
    <mergeCell ref="AC9:AD9"/>
    <mergeCell ref="C4:D5"/>
    <mergeCell ref="C10:D10"/>
    <mergeCell ref="AE42:AF42"/>
    <mergeCell ref="AE41:AF41"/>
    <mergeCell ref="AC42:AD42"/>
    <mergeCell ref="AE40:AF40"/>
    <mergeCell ref="AC41:AD41"/>
    <mergeCell ref="AC40:AD40"/>
    <mergeCell ref="M39:O39"/>
    <mergeCell ref="M41:P41"/>
    <mergeCell ref="Q41:T41"/>
    <mergeCell ref="U41:X41"/>
    <mergeCell ref="AE37:AF37"/>
    <mergeCell ref="AC37:AD37"/>
    <mergeCell ref="AE38:AF38"/>
    <mergeCell ref="AC39:AD39"/>
    <mergeCell ref="AE39:AF39"/>
    <mergeCell ref="C39:D40"/>
    <mergeCell ref="AC38:AD38"/>
    <mergeCell ref="M40:O40"/>
    <mergeCell ref="L10:O10"/>
    <mergeCell ref="P10:Q10"/>
    <mergeCell ref="C32:H32"/>
    <mergeCell ref="I32:N32"/>
    <mergeCell ref="P51:R51"/>
    <mergeCell ref="O32:T32"/>
    <mergeCell ref="C15:H16"/>
    <mergeCell ref="O15:T16"/>
    <mergeCell ref="U15:Z16"/>
    <mergeCell ref="C25:H26"/>
    <mergeCell ref="I25:N26"/>
    <mergeCell ref="E10:K10"/>
    <mergeCell ref="C31:H31"/>
    <mergeCell ref="I31:N31"/>
    <mergeCell ref="O31:T31"/>
    <mergeCell ref="I15:N16"/>
    <mergeCell ref="Y10:AB10"/>
    <mergeCell ref="G38:H38"/>
    <mergeCell ref="G37:H37"/>
    <mergeCell ref="G39:H39"/>
    <mergeCell ref="G40:H40"/>
    <mergeCell ref="G41:H41"/>
    <mergeCell ref="G42:H42"/>
    <mergeCell ref="I39:K39"/>
    <mergeCell ref="I40:K40"/>
    <mergeCell ref="I41:L41"/>
    <mergeCell ref="I42:L42"/>
    <mergeCell ref="I38:L38"/>
    <mergeCell ref="E5:K5"/>
    <mergeCell ref="L5:Q5"/>
    <mergeCell ref="R5:X5"/>
    <mergeCell ref="Y5:AD5"/>
    <mergeCell ref="E6:K6"/>
    <mergeCell ref="R6:X6"/>
    <mergeCell ref="E7:K7"/>
    <mergeCell ref="E8:K8"/>
    <mergeCell ref="I17:M17"/>
    <mergeCell ref="AC10:AD10"/>
    <mergeCell ref="R7:X7"/>
    <mergeCell ref="R8:X8"/>
    <mergeCell ref="R10:X10"/>
    <mergeCell ref="P7:Q7"/>
    <mergeCell ref="L9:O9"/>
    <mergeCell ref="P9:Q9"/>
    <mergeCell ref="I27:M27"/>
    <mergeCell ref="P49:R49"/>
    <mergeCell ref="P50:R50"/>
    <mergeCell ref="P48:R48"/>
    <mergeCell ref="P47:S47"/>
    <mergeCell ref="Y41:AA41"/>
    <mergeCell ref="Y42:AA42"/>
    <mergeCell ref="C17:G17"/>
    <mergeCell ref="O17:S17"/>
    <mergeCell ref="U17:Y17"/>
    <mergeCell ref="C27:G27"/>
    <mergeCell ref="C41:D42"/>
    <mergeCell ref="C48:I49"/>
    <mergeCell ref="C50:I51"/>
    <mergeCell ref="M47:O47"/>
    <mergeCell ref="M48:O48"/>
    <mergeCell ref="M49:O49"/>
    <mergeCell ref="M50:O50"/>
    <mergeCell ref="J51:L51"/>
    <mergeCell ref="M51:O51"/>
    <mergeCell ref="C46:L47"/>
    <mergeCell ref="J48:L48"/>
    <mergeCell ref="J49:L49"/>
    <mergeCell ref="J50:L50"/>
  </mergeCells>
  <phoneticPr fontId="1"/>
  <conditionalFormatting sqref="C32:H32">
    <cfRule type="expression" dxfId="6" priority="3">
      <formula>COUNTA($I$32:$T$32)=1</formula>
    </cfRule>
  </conditionalFormatting>
  <conditionalFormatting sqref="I32:N32">
    <cfRule type="expression" dxfId="5" priority="2">
      <formula>COUNTA($C$32,$O$32)=1</formula>
    </cfRule>
  </conditionalFormatting>
  <conditionalFormatting sqref="L6:O7">
    <cfRule type="expression" priority="10">
      <formula>LEN($L$6) &gt; 7</formula>
    </cfRule>
  </conditionalFormatting>
  <conditionalFormatting sqref="L9:O10">
    <cfRule type="expression" priority="8">
      <formula>LEN($L$6) &gt; 7</formula>
    </cfRule>
  </conditionalFormatting>
  <conditionalFormatting sqref="O32:T32">
    <cfRule type="expression" dxfId="4" priority="1">
      <formula>COUNTA($C$32:$N$32)=1</formula>
    </cfRule>
  </conditionalFormatting>
  <conditionalFormatting sqref="Y8:AB10">
    <cfRule type="expression" priority="5">
      <formula>LEN($L$6) &gt; 7</formula>
    </cfRule>
  </conditionalFormatting>
  <dataValidations count="5">
    <dataValidation errorStyle="warning" allowBlank="1" showInputMessage="1" showErrorMessage="1" sqref="Y8:AB8" xr:uid="{0E580F13-9BB7-469C-93AF-984EFB9CBBCC}"/>
    <dataValidation type="textLength" errorStyle="warning" allowBlank="1" showInputMessage="1" showErrorMessage="1" errorTitle="桁数は合っていますか？" error="千円単位で入力をしてください。" sqref="X39:X40 L39:L40 P39:P40 T39:T40 AB41:AB42" xr:uid="{06EBB759-1851-417A-9C2F-C794AE0B32B4}">
      <formula1>3</formula1>
      <formula2>7</formula2>
    </dataValidation>
    <dataValidation type="list" allowBlank="1" showInputMessage="1" showErrorMessage="1" sqref="C32:T32" xr:uid="{0235DC42-778C-4CBF-A518-1B1BB85CC392}">
      <formula1>"〇"</formula1>
    </dataValidation>
    <dataValidation type="textLength" errorStyle="warning" allowBlank="1" showInputMessage="1" showErrorMessage="1" errorTitle="桁数は合っていますか？" error="千円単位で記入をしてください。" sqref="I39:K40 M39:O40 Q39:S40 U39:W40 Y41:AA42" xr:uid="{6EBE0169-CA3A-4927-B850-1E66E624FD4E}">
      <formula1>0</formula1>
      <formula2>7</formula2>
    </dataValidation>
    <dataValidation type="textLength" errorStyle="warning" allowBlank="1" showInputMessage="1" showErrorMessage="1" errorTitle="桁数は合っていますか？" error="千円単位で記入をしてください。" sqref="P48:R51 L6:O7 L9:O10 Y6:AB6 Y9:AB10 C17:G17 O17:S17 U17:Y17 C27:G27" xr:uid="{DDA37025-4EF2-4576-8E5A-12517E62130A}">
      <formula1>4</formula1>
      <formula2>7</formula2>
    </dataValidation>
  </dataValidations>
  <printOptions horizontalCentered="1"/>
  <pageMargins left="0.31496062992125984" right="0.31496062992125984" top="0.55118110236220474" bottom="0.35433070866141736"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3C26B-B192-4268-9F8C-C41EEEFD1CF3}">
  <dimension ref="A1:AU14"/>
  <sheetViews>
    <sheetView topLeftCell="M2" workbookViewId="0">
      <selection activeCell="AV11" sqref="AV11"/>
    </sheetView>
  </sheetViews>
  <sheetFormatPr defaultColWidth="12.625" defaultRowHeight="18.75"/>
  <sheetData>
    <row r="1" spans="1:47" ht="19.5">
      <c r="A1" s="6" t="s">
        <v>330</v>
      </c>
      <c r="B1" s="6" t="s">
        <v>331</v>
      </c>
      <c r="C1" s="6" t="s">
        <v>332</v>
      </c>
      <c r="D1" s="6" t="s">
        <v>333</v>
      </c>
      <c r="E1" s="6" t="s">
        <v>334</v>
      </c>
      <c r="F1" s="6" t="s">
        <v>335</v>
      </c>
      <c r="G1" s="6" t="s">
        <v>336</v>
      </c>
      <c r="H1" s="6" t="s">
        <v>337</v>
      </c>
      <c r="I1" s="6" t="s">
        <v>338</v>
      </c>
      <c r="J1" s="6" t="s">
        <v>339</v>
      </c>
      <c r="K1" s="6" t="s">
        <v>340</v>
      </c>
      <c r="L1" s="6" t="s">
        <v>341</v>
      </c>
      <c r="M1" s="6" t="s">
        <v>342</v>
      </c>
      <c r="N1" s="6" t="s">
        <v>343</v>
      </c>
      <c r="O1" s="6" t="s">
        <v>344</v>
      </c>
      <c r="P1" s="6" t="s">
        <v>345</v>
      </c>
      <c r="Q1" s="6" t="s">
        <v>346</v>
      </c>
      <c r="R1" s="6" t="s">
        <v>347</v>
      </c>
      <c r="S1" s="6" t="s">
        <v>348</v>
      </c>
      <c r="T1" s="6" t="s">
        <v>349</v>
      </c>
      <c r="U1" s="6" t="s">
        <v>350</v>
      </c>
      <c r="V1" s="6" t="s">
        <v>351</v>
      </c>
      <c r="W1" s="6" t="s">
        <v>352</v>
      </c>
      <c r="X1" s="6" t="s">
        <v>353</v>
      </c>
      <c r="Y1" s="6" t="s">
        <v>354</v>
      </c>
      <c r="Z1" s="6" t="s">
        <v>355</v>
      </c>
      <c r="AA1" s="6" t="s">
        <v>356</v>
      </c>
      <c r="AB1" s="6" t="s">
        <v>357</v>
      </c>
      <c r="AC1" s="6" t="s">
        <v>358</v>
      </c>
      <c r="AD1" s="6" t="s">
        <v>359</v>
      </c>
      <c r="AE1" s="6" t="s">
        <v>360</v>
      </c>
      <c r="AF1" s="6" t="s">
        <v>361</v>
      </c>
      <c r="AG1" s="6" t="s">
        <v>362</v>
      </c>
      <c r="AH1" s="6" t="s">
        <v>363</v>
      </c>
      <c r="AI1" s="6" t="s">
        <v>364</v>
      </c>
      <c r="AJ1" s="6" t="s">
        <v>365</v>
      </c>
      <c r="AK1" s="6" t="s">
        <v>366</v>
      </c>
      <c r="AL1" s="6" t="s">
        <v>367</v>
      </c>
      <c r="AM1" s="6" t="s">
        <v>368</v>
      </c>
      <c r="AN1" s="6" t="s">
        <v>369</v>
      </c>
      <c r="AO1" s="6" t="s">
        <v>370</v>
      </c>
      <c r="AP1" s="6" t="s">
        <v>371</v>
      </c>
      <c r="AQ1" s="6" t="s">
        <v>372</v>
      </c>
      <c r="AR1" s="6" t="s">
        <v>373</v>
      </c>
      <c r="AS1" s="6" t="s">
        <v>374</v>
      </c>
      <c r="AT1" s="6" t="s">
        <v>375</v>
      </c>
      <c r="AU1" s="6" t="s">
        <v>376</v>
      </c>
    </row>
    <row r="2" spans="1:47">
      <c r="A2" s="87" t="s">
        <v>410</v>
      </c>
      <c r="B2" s="85" t="s">
        <v>378</v>
      </c>
      <c r="C2" s="87" t="s">
        <v>379</v>
      </c>
      <c r="D2" s="85" t="s">
        <v>380</v>
      </c>
      <c r="E2" s="87" t="s">
        <v>381</v>
      </c>
      <c r="F2" s="87" t="s">
        <v>382</v>
      </c>
      <c r="G2" s="85" t="s">
        <v>383</v>
      </c>
      <c r="H2" s="85" t="s">
        <v>445</v>
      </c>
      <c r="I2" s="87" t="s">
        <v>385</v>
      </c>
      <c r="J2" s="85"/>
      <c r="K2" s="87" t="s">
        <v>417</v>
      </c>
      <c r="L2" s="85" t="s">
        <v>494</v>
      </c>
      <c r="M2" s="85" t="s">
        <v>555</v>
      </c>
      <c r="N2" s="87" t="s">
        <v>388</v>
      </c>
      <c r="O2" s="87" t="s">
        <v>389</v>
      </c>
      <c r="P2" s="85"/>
      <c r="Q2" t="s">
        <v>740</v>
      </c>
      <c r="R2" s="85" t="s">
        <v>390</v>
      </c>
      <c r="S2" s="85" t="s">
        <v>391</v>
      </c>
      <c r="T2" s="85" t="s">
        <v>423</v>
      </c>
      <c r="U2" s="85" t="s">
        <v>424</v>
      </c>
      <c r="V2" s="85" t="s">
        <v>392</v>
      </c>
      <c r="W2" s="85" t="s">
        <v>393</v>
      </c>
      <c r="X2" s="85" t="s">
        <v>455</v>
      </c>
      <c r="Y2" s="87" t="s">
        <v>427</v>
      </c>
      <c r="Z2" s="87" t="s">
        <v>428</v>
      </c>
      <c r="AA2" s="85" t="s">
        <v>515</v>
      </c>
      <c r="AB2" s="85" t="s">
        <v>397</v>
      </c>
      <c r="AC2" s="85" t="s">
        <v>398</v>
      </c>
      <c r="AD2" s="85" t="s">
        <v>399</v>
      </c>
      <c r="AE2" s="85" t="s">
        <v>400</v>
      </c>
      <c r="AF2" s="85" t="s">
        <v>401</v>
      </c>
      <c r="AG2" s="85" t="s">
        <v>433</v>
      </c>
      <c r="AH2" s="85" t="s">
        <v>486</v>
      </c>
      <c r="AI2" s="85" t="s">
        <v>434</v>
      </c>
      <c r="AJ2" s="85"/>
      <c r="AK2" s="85" t="s">
        <v>435</v>
      </c>
      <c r="AL2" s="85" t="s">
        <v>404</v>
      </c>
      <c r="AM2" s="85" t="s">
        <v>405</v>
      </c>
      <c r="AN2" s="85" t="s">
        <v>488</v>
      </c>
      <c r="AO2" s="85" t="s">
        <v>406</v>
      </c>
      <c r="AP2" s="85" t="s">
        <v>438</v>
      </c>
      <c r="AQ2" s="85" t="s">
        <v>439</v>
      </c>
      <c r="AR2" s="85" t="s">
        <v>408</v>
      </c>
      <c r="AS2" s="85"/>
      <c r="AT2" s="85" t="s">
        <v>409</v>
      </c>
      <c r="AU2" s="85" t="s">
        <v>749</v>
      </c>
    </row>
    <row r="3" spans="1:47">
      <c r="A3" t="s">
        <v>441</v>
      </c>
      <c r="B3" t="s">
        <v>411</v>
      </c>
      <c r="C3" s="86" t="s">
        <v>412</v>
      </c>
      <c r="D3" t="s">
        <v>413</v>
      </c>
      <c r="F3" s="86" t="s">
        <v>414</v>
      </c>
      <c r="G3" t="s">
        <v>415</v>
      </c>
      <c r="H3" t="s">
        <v>470</v>
      </c>
      <c r="K3" t="s">
        <v>446</v>
      </c>
      <c r="L3" t="s">
        <v>510</v>
      </c>
      <c r="M3" t="s">
        <v>556</v>
      </c>
      <c r="N3" t="s">
        <v>419</v>
      </c>
      <c r="O3" t="s">
        <v>420</v>
      </c>
      <c r="R3" t="s">
        <v>421</v>
      </c>
      <c r="S3" t="s">
        <v>422</v>
      </c>
      <c r="T3" t="s">
        <v>451</v>
      </c>
      <c r="U3" t="s">
        <v>452</v>
      </c>
      <c r="V3" t="s">
        <v>425</v>
      </c>
      <c r="W3" t="s">
        <v>426</v>
      </c>
      <c r="X3" t="s">
        <v>481</v>
      </c>
      <c r="Y3" t="s">
        <v>456</v>
      </c>
      <c r="Z3" t="s">
        <v>457</v>
      </c>
      <c r="AA3" t="s">
        <v>528</v>
      </c>
      <c r="AB3" t="s">
        <v>430</v>
      </c>
      <c r="AC3" t="s">
        <v>431</v>
      </c>
      <c r="AD3" t="s">
        <v>432</v>
      </c>
      <c r="AG3" t="s">
        <v>460</v>
      </c>
      <c r="AH3" t="s">
        <v>503</v>
      </c>
      <c r="AI3" t="s">
        <v>461</v>
      </c>
      <c r="AK3" t="s">
        <v>462</v>
      </c>
      <c r="AL3" t="s">
        <v>436</v>
      </c>
      <c r="AN3" t="s">
        <v>505</v>
      </c>
      <c r="AP3" t="s">
        <v>748</v>
      </c>
      <c r="AQ3" t="s">
        <v>464</v>
      </c>
      <c r="AR3" t="s">
        <v>440</v>
      </c>
      <c r="AT3" t="s">
        <v>704</v>
      </c>
      <c r="AU3" t="s">
        <v>466</v>
      </c>
    </row>
    <row r="4" spans="1:47">
      <c r="A4" t="s">
        <v>467</v>
      </c>
      <c r="B4" t="s">
        <v>442</v>
      </c>
      <c r="D4" t="s">
        <v>443</v>
      </c>
      <c r="G4" t="s">
        <v>444</v>
      </c>
      <c r="H4" t="s">
        <v>492</v>
      </c>
      <c r="K4" t="s">
        <v>471</v>
      </c>
      <c r="L4" t="s">
        <v>523</v>
      </c>
      <c r="M4" t="s">
        <v>557</v>
      </c>
      <c r="N4" t="s">
        <v>448</v>
      </c>
      <c r="O4" t="s">
        <v>449</v>
      </c>
      <c r="S4" t="s">
        <v>450</v>
      </c>
      <c r="T4" t="s">
        <v>477</v>
      </c>
      <c r="U4" t="s">
        <v>478</v>
      </c>
      <c r="V4" t="s">
        <v>453</v>
      </c>
      <c r="W4" t="s">
        <v>454</v>
      </c>
      <c r="X4" t="s">
        <v>500</v>
      </c>
      <c r="Y4" t="s">
        <v>394</v>
      </c>
      <c r="Z4" t="s">
        <v>482</v>
      </c>
      <c r="AA4" t="s">
        <v>536</v>
      </c>
      <c r="AB4" t="s">
        <v>552</v>
      </c>
      <c r="AC4" t="s">
        <v>459</v>
      </c>
      <c r="AG4" t="s">
        <v>485</v>
      </c>
      <c r="AH4" t="s">
        <v>517</v>
      </c>
      <c r="AI4" t="s">
        <v>487</v>
      </c>
      <c r="AK4" t="s">
        <v>403</v>
      </c>
      <c r="AL4" t="s">
        <v>463</v>
      </c>
      <c r="AN4" t="s">
        <v>519</v>
      </c>
      <c r="AQ4" t="s">
        <v>407</v>
      </c>
      <c r="AR4" t="s">
        <v>465</v>
      </c>
      <c r="AU4" t="s">
        <v>490</v>
      </c>
    </row>
    <row r="5" spans="1:47">
      <c r="A5" t="s">
        <v>491</v>
      </c>
      <c r="B5" t="s">
        <v>468</v>
      </c>
      <c r="D5" t="s">
        <v>469</v>
      </c>
      <c r="G5" t="s">
        <v>387</v>
      </c>
      <c r="H5" t="s">
        <v>508</v>
      </c>
      <c r="K5" t="s">
        <v>493</v>
      </c>
      <c r="L5" t="s">
        <v>533</v>
      </c>
      <c r="M5" t="s">
        <v>558</v>
      </c>
      <c r="N5" t="s">
        <v>474</v>
      </c>
      <c r="O5" t="s">
        <v>475</v>
      </c>
      <c r="S5" t="s">
        <v>476</v>
      </c>
      <c r="T5" t="s">
        <v>497</v>
      </c>
      <c r="U5" t="s">
        <v>498</v>
      </c>
      <c r="V5" t="s">
        <v>479</v>
      </c>
      <c r="W5" t="s">
        <v>480</v>
      </c>
      <c r="X5" t="s">
        <v>513</v>
      </c>
      <c r="Z5" t="s">
        <v>501</v>
      </c>
      <c r="AA5" t="s">
        <v>541</v>
      </c>
      <c r="AC5" t="s">
        <v>484</v>
      </c>
      <c r="AG5" t="s">
        <v>502</v>
      </c>
      <c r="AH5" t="s">
        <v>744</v>
      </c>
      <c r="AI5" t="s">
        <v>504</v>
      </c>
      <c r="AN5" t="s">
        <v>529</v>
      </c>
      <c r="AQ5" t="s">
        <v>472</v>
      </c>
      <c r="AR5" t="s">
        <v>489</v>
      </c>
      <c r="AU5" t="s">
        <v>506</v>
      </c>
    </row>
    <row r="6" spans="1:47">
      <c r="A6" t="s">
        <v>507</v>
      </c>
      <c r="H6" t="s">
        <v>521</v>
      </c>
      <c r="K6" t="s">
        <v>509</v>
      </c>
      <c r="L6" t="s">
        <v>539</v>
      </c>
      <c r="M6" t="s">
        <v>495</v>
      </c>
      <c r="S6" t="s">
        <v>496</v>
      </c>
      <c r="T6" t="s">
        <v>512</v>
      </c>
      <c r="U6" t="s">
        <v>742</v>
      </c>
      <c r="W6" t="s">
        <v>499</v>
      </c>
      <c r="X6" t="s">
        <v>526</v>
      </c>
      <c r="Z6" t="s">
        <v>514</v>
      </c>
      <c r="AA6" t="s">
        <v>545</v>
      </c>
      <c r="AG6" t="s">
        <v>516</v>
      </c>
      <c r="AH6" t="s">
        <v>745</v>
      </c>
      <c r="AI6" t="s">
        <v>518</v>
      </c>
      <c r="AN6" t="s">
        <v>747</v>
      </c>
      <c r="AU6" t="s">
        <v>750</v>
      </c>
    </row>
    <row r="7" spans="1:47">
      <c r="A7" t="s">
        <v>520</v>
      </c>
      <c r="H7" t="s">
        <v>531</v>
      </c>
      <c r="K7" t="s">
        <v>522</v>
      </c>
      <c r="L7" t="s">
        <v>386</v>
      </c>
      <c r="M7" t="s">
        <v>511</v>
      </c>
      <c r="S7" t="s">
        <v>543</v>
      </c>
      <c r="T7" t="s">
        <v>525</v>
      </c>
      <c r="X7" t="s">
        <v>550</v>
      </c>
      <c r="Z7" t="s">
        <v>527</v>
      </c>
      <c r="AA7" t="s">
        <v>549</v>
      </c>
      <c r="AG7" t="s">
        <v>402</v>
      </c>
      <c r="AI7" t="s">
        <v>746</v>
      </c>
      <c r="AN7" t="s">
        <v>437</v>
      </c>
      <c r="AU7" t="s">
        <v>751</v>
      </c>
    </row>
    <row r="8" spans="1:47">
      <c r="A8" t="s">
        <v>530</v>
      </c>
      <c r="H8" t="s">
        <v>537</v>
      </c>
      <c r="K8" t="s">
        <v>532</v>
      </c>
      <c r="L8" t="s">
        <v>737</v>
      </c>
      <c r="M8" t="s">
        <v>524</v>
      </c>
      <c r="T8" t="s">
        <v>534</v>
      </c>
      <c r="Z8" t="s">
        <v>535</v>
      </c>
      <c r="AA8" t="s">
        <v>551</v>
      </c>
      <c r="AN8" t="s">
        <v>554</v>
      </c>
    </row>
    <row r="9" spans="1:47">
      <c r="A9" t="s">
        <v>377</v>
      </c>
      <c r="H9" t="s">
        <v>418</v>
      </c>
      <c r="K9" t="s">
        <v>538</v>
      </c>
      <c r="L9" t="s">
        <v>738</v>
      </c>
      <c r="M9" t="s">
        <v>739</v>
      </c>
      <c r="T9" t="s">
        <v>540</v>
      </c>
      <c r="Z9" t="s">
        <v>395</v>
      </c>
      <c r="AA9" t="s">
        <v>553</v>
      </c>
    </row>
    <row r="10" spans="1:47">
      <c r="H10" t="s">
        <v>384</v>
      </c>
      <c r="K10" t="s">
        <v>542</v>
      </c>
      <c r="L10" t="s">
        <v>473</v>
      </c>
      <c r="T10" t="s">
        <v>544</v>
      </c>
      <c r="AA10" t="s">
        <v>396</v>
      </c>
    </row>
    <row r="11" spans="1:47">
      <c r="H11" t="s">
        <v>416</v>
      </c>
      <c r="K11" t="s">
        <v>546</v>
      </c>
      <c r="T11" t="s">
        <v>548</v>
      </c>
      <c r="AA11" t="s">
        <v>429</v>
      </c>
    </row>
    <row r="12" spans="1:47">
      <c r="H12" t="s">
        <v>447</v>
      </c>
      <c r="K12" t="s">
        <v>736</v>
      </c>
      <c r="T12" t="s">
        <v>547</v>
      </c>
      <c r="AA12" t="s">
        <v>458</v>
      </c>
    </row>
    <row r="13" spans="1:47">
      <c r="T13" t="s">
        <v>741</v>
      </c>
      <c r="AA13" t="s">
        <v>483</v>
      </c>
    </row>
    <row r="14" spans="1:47">
      <c r="AA14" t="s">
        <v>743</v>
      </c>
    </row>
  </sheetData>
  <phoneticPr fontId="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102</vt:i4>
      </vt:variant>
    </vt:vector>
  </HeadingPairs>
  <TitlesOfParts>
    <vt:vector size="113" baseType="lpstr">
      <vt:lpstr>１ページ</vt:lpstr>
      <vt:lpstr>２ページ</vt:lpstr>
      <vt:lpstr>3ページ</vt:lpstr>
      <vt:lpstr>4ページ</vt:lpstr>
      <vt:lpstr>5ページ</vt:lpstr>
      <vt:lpstr>６ページ</vt:lpstr>
      <vt:lpstr>7ページ</vt:lpstr>
      <vt:lpstr>8ページ</vt:lpstr>
      <vt:lpstr>学校名</vt:lpstr>
      <vt:lpstr>法人名</vt:lpstr>
      <vt:lpstr>全国通信制高校</vt:lpstr>
      <vt:lpstr>'１ページ'!Print_Area</vt:lpstr>
      <vt:lpstr>'２ページ'!Print_Area</vt:lpstr>
      <vt:lpstr>'3ページ'!Print_Area</vt:lpstr>
      <vt:lpstr>'4ページ'!Print_Area</vt:lpstr>
      <vt:lpstr>'5ページ'!Print_Area</vt:lpstr>
      <vt:lpstr>'６ページ'!Print_Area</vt:lpstr>
      <vt:lpstr>'7ページ'!Print_Area</vt:lpstr>
      <vt:lpstr>'8ページ'!Print_Area</vt:lpstr>
      <vt:lpstr>法人名!愛知県</vt:lpstr>
      <vt:lpstr>愛知県</vt:lpstr>
      <vt:lpstr>法人名!愛媛県</vt:lpstr>
      <vt:lpstr>愛媛県</vt:lpstr>
      <vt:lpstr>法人名!茨城県</vt:lpstr>
      <vt:lpstr>茨城県</vt:lpstr>
      <vt:lpstr>法人名!岡山県</vt:lpstr>
      <vt:lpstr>岡山県</vt:lpstr>
      <vt:lpstr>法人名!沖縄県</vt:lpstr>
      <vt:lpstr>沖縄県</vt:lpstr>
      <vt:lpstr>法人名!岩手県</vt:lpstr>
      <vt:lpstr>岩手県</vt:lpstr>
      <vt:lpstr>法人名!岐阜県</vt:lpstr>
      <vt:lpstr>岐阜県</vt:lpstr>
      <vt:lpstr>法人名!宮崎県</vt:lpstr>
      <vt:lpstr>宮崎県</vt:lpstr>
      <vt:lpstr>法人名!宮城県</vt:lpstr>
      <vt:lpstr>宮城県</vt:lpstr>
      <vt:lpstr>法人名!京都府</vt:lpstr>
      <vt:lpstr>京都府</vt:lpstr>
      <vt:lpstr>法人名!熊本県</vt:lpstr>
      <vt:lpstr>熊本県</vt:lpstr>
      <vt:lpstr>法人名!群馬県</vt:lpstr>
      <vt:lpstr>群馬県</vt:lpstr>
      <vt:lpstr>法人名!広島県</vt:lpstr>
      <vt:lpstr>広島県</vt:lpstr>
      <vt:lpstr>法人名!香川県</vt:lpstr>
      <vt:lpstr>香川県</vt:lpstr>
      <vt:lpstr>法人名!高知県</vt:lpstr>
      <vt:lpstr>高知県</vt:lpstr>
      <vt:lpstr>法人名!佐賀県</vt:lpstr>
      <vt:lpstr>佐賀県</vt:lpstr>
      <vt:lpstr>法人名!埼玉県</vt:lpstr>
      <vt:lpstr>埼玉県</vt:lpstr>
      <vt:lpstr>法人名!三重県</vt:lpstr>
      <vt:lpstr>三重県</vt:lpstr>
      <vt:lpstr>法人名!山形県</vt:lpstr>
      <vt:lpstr>山形県</vt:lpstr>
      <vt:lpstr>法人名!山口県</vt:lpstr>
      <vt:lpstr>山口県</vt:lpstr>
      <vt:lpstr>法人名!山梨県</vt:lpstr>
      <vt:lpstr>山梨県</vt:lpstr>
      <vt:lpstr>法人名!滋賀県</vt:lpstr>
      <vt:lpstr>滋賀県</vt:lpstr>
      <vt:lpstr>法人名!鹿児島県</vt:lpstr>
      <vt:lpstr>鹿児島県</vt:lpstr>
      <vt:lpstr>法人名!秋田県</vt:lpstr>
      <vt:lpstr>秋田県</vt:lpstr>
      <vt:lpstr>法人名!新潟県</vt:lpstr>
      <vt:lpstr>新潟県</vt:lpstr>
      <vt:lpstr>法人名!神奈川県</vt:lpstr>
      <vt:lpstr>神奈川県</vt:lpstr>
      <vt:lpstr>法人名!青森県</vt:lpstr>
      <vt:lpstr>青森県</vt:lpstr>
      <vt:lpstr>法人名!静岡県</vt:lpstr>
      <vt:lpstr>静岡県</vt:lpstr>
      <vt:lpstr>法人名!石川県</vt:lpstr>
      <vt:lpstr>石川県</vt:lpstr>
      <vt:lpstr>法人名!千葉県</vt:lpstr>
      <vt:lpstr>千葉県</vt:lpstr>
      <vt:lpstr>法人名!大阪府</vt:lpstr>
      <vt:lpstr>大阪府</vt:lpstr>
      <vt:lpstr>法人名!大分県</vt:lpstr>
      <vt:lpstr>大分県</vt:lpstr>
      <vt:lpstr>法人名!長崎県</vt:lpstr>
      <vt:lpstr>長崎県</vt:lpstr>
      <vt:lpstr>法人名!長野県</vt:lpstr>
      <vt:lpstr>長野県</vt:lpstr>
      <vt:lpstr>法人名!鳥取県</vt:lpstr>
      <vt:lpstr>鳥取県</vt:lpstr>
      <vt:lpstr>法人名!島根県</vt:lpstr>
      <vt:lpstr>島根県</vt:lpstr>
      <vt:lpstr>法人名!東京都</vt:lpstr>
      <vt:lpstr>東京都</vt:lpstr>
      <vt:lpstr>法人名!徳島県</vt:lpstr>
      <vt:lpstr>徳島県</vt:lpstr>
      <vt:lpstr>法人名!栃木県</vt:lpstr>
      <vt:lpstr>栃木県</vt:lpstr>
      <vt:lpstr>法人名!奈良県</vt:lpstr>
      <vt:lpstr>奈良県</vt:lpstr>
      <vt:lpstr>法人名!富山県</vt:lpstr>
      <vt:lpstr>富山県</vt:lpstr>
      <vt:lpstr>法人名!福井県</vt:lpstr>
      <vt:lpstr>福井県</vt:lpstr>
      <vt:lpstr>法人名!福岡県</vt:lpstr>
      <vt:lpstr>福岡県</vt:lpstr>
      <vt:lpstr>法人名!福島県</vt:lpstr>
      <vt:lpstr>福島県</vt:lpstr>
      <vt:lpstr>法人名!兵庫県</vt:lpstr>
      <vt:lpstr>兵庫県</vt:lpstr>
      <vt:lpstr>法人名!北海道</vt:lpstr>
      <vt:lpstr>北海道</vt:lpstr>
      <vt:lpstr>法人名!和歌山県</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sh9534</dc:creator>
  <cp:lastModifiedBy>永井 利江子</cp:lastModifiedBy>
  <cp:lastPrinted>2024-07-25T07:05:00Z</cp:lastPrinted>
  <dcterms:created xsi:type="dcterms:W3CDTF">2023-05-18T06:36:37Z</dcterms:created>
  <dcterms:modified xsi:type="dcterms:W3CDTF">2024-07-25T07:54:15Z</dcterms:modified>
</cp:coreProperties>
</file>